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45" yWindow="255" windowWidth="15600" windowHeight="8190" tabRatio="550"/>
  </bookViews>
  <sheets>
    <sheet name="RSC-nivel 1" sheetId="5" r:id="rId1"/>
    <sheet name="RSC-nivel 2" sheetId="6" r:id="rId2"/>
    <sheet name="RSC-nivel 3" sheetId="7" r:id="rId3"/>
    <sheet name="Resumo de pontuação" sheetId="4" r:id="rId4"/>
  </sheets>
  <calcPr calcId="145621"/>
</workbook>
</file>

<file path=xl/calcChain.xml><?xml version="1.0" encoding="utf-8"?>
<calcChain xmlns="http://schemas.openxmlformats.org/spreadsheetml/2006/main">
  <c r="J61" i="7" l="1"/>
  <c r="J56" i="7"/>
  <c r="J46" i="7"/>
  <c r="J36" i="7"/>
  <c r="J28" i="7"/>
  <c r="J11" i="7"/>
  <c r="J82" i="6"/>
  <c r="J77" i="6"/>
  <c r="J70" i="6"/>
  <c r="J61" i="6"/>
  <c r="J47" i="6"/>
  <c r="J28" i="6"/>
  <c r="J20" i="6"/>
  <c r="J106" i="5"/>
  <c r="J110" i="5"/>
  <c r="J88" i="5"/>
  <c r="J80" i="5"/>
  <c r="J74" i="5"/>
  <c r="J53" i="5"/>
  <c r="J38" i="5"/>
  <c r="J30" i="5"/>
  <c r="H65" i="7" l="1"/>
  <c r="J65" i="7" s="1"/>
  <c r="H66" i="7"/>
  <c r="J66" i="7" s="1"/>
  <c r="H67" i="7"/>
  <c r="J67" i="7" s="1"/>
  <c r="H68" i="7"/>
  <c r="J68" i="7" s="1"/>
  <c r="H69" i="7"/>
  <c r="J69" i="7" s="1"/>
  <c r="H70" i="7"/>
  <c r="J70" i="7" s="1"/>
  <c r="H71" i="7"/>
  <c r="J71" i="7" s="1"/>
  <c r="H72" i="7"/>
  <c r="J72" i="7" s="1"/>
  <c r="H73" i="7"/>
  <c r="J73" i="7" s="1"/>
  <c r="H74" i="7"/>
  <c r="J74" i="7" s="1"/>
  <c r="H75" i="7"/>
  <c r="J75" i="7" s="1"/>
  <c r="H76" i="7"/>
  <c r="J76" i="7" s="1"/>
  <c r="H77" i="7"/>
  <c r="J77" i="7" s="1"/>
  <c r="H78" i="7"/>
  <c r="J78" i="7" s="1"/>
  <c r="H79" i="7"/>
  <c r="J79" i="7" s="1"/>
  <c r="H80" i="7"/>
  <c r="J80" i="7" s="1"/>
  <c r="H81" i="7"/>
  <c r="J81" i="7" s="1"/>
  <c r="H82" i="7"/>
  <c r="J82" i="7" s="1"/>
  <c r="H83" i="7"/>
  <c r="J83" i="7" s="1"/>
  <c r="H84" i="7"/>
  <c r="J84" i="7" s="1"/>
  <c r="H85" i="7"/>
  <c r="J85" i="7" s="1"/>
  <c r="H86" i="7"/>
  <c r="J86" i="7" s="1"/>
  <c r="H64" i="7"/>
  <c r="J64" i="7" s="1"/>
  <c r="J87" i="7" s="1"/>
  <c r="H60" i="7"/>
  <c r="J60" i="7" s="1"/>
  <c r="H59" i="7"/>
  <c r="J59" i="7" s="1"/>
  <c r="C33" i="4" s="1"/>
  <c r="D33" i="4" s="1"/>
  <c r="H50" i="7"/>
  <c r="J50" i="7" s="1"/>
  <c r="H51" i="7"/>
  <c r="J51" i="7" s="1"/>
  <c r="H52" i="7"/>
  <c r="J52" i="7" s="1"/>
  <c r="H53" i="7"/>
  <c r="J53" i="7" s="1"/>
  <c r="H54" i="7"/>
  <c r="J54" i="7" s="1"/>
  <c r="H55" i="7"/>
  <c r="J55" i="7" s="1"/>
  <c r="H49" i="7"/>
  <c r="J49" i="7" s="1"/>
  <c r="H40" i="7"/>
  <c r="J40" i="7" s="1"/>
  <c r="H41" i="7"/>
  <c r="J41" i="7" s="1"/>
  <c r="H42" i="7"/>
  <c r="J42" i="7" s="1"/>
  <c r="H43" i="7"/>
  <c r="J43" i="7" s="1"/>
  <c r="H44" i="7"/>
  <c r="J44" i="7" s="1"/>
  <c r="H45" i="7"/>
  <c r="J45" i="7" s="1"/>
  <c r="H39" i="7"/>
  <c r="J39" i="7" s="1"/>
  <c r="H32" i="7"/>
  <c r="J32" i="7" s="1"/>
  <c r="H33" i="7"/>
  <c r="J33" i="7" s="1"/>
  <c r="H34" i="7"/>
  <c r="J34" i="7" s="1"/>
  <c r="H35" i="7"/>
  <c r="J35" i="7" s="1"/>
  <c r="H31" i="7"/>
  <c r="J31" i="7" s="1"/>
  <c r="H15" i="7"/>
  <c r="J15" i="7" s="1"/>
  <c r="H16" i="7"/>
  <c r="J16" i="7" s="1"/>
  <c r="H17" i="7"/>
  <c r="J17" i="7" s="1"/>
  <c r="H18" i="7"/>
  <c r="J18" i="7" s="1"/>
  <c r="H19" i="7"/>
  <c r="J19" i="7" s="1"/>
  <c r="H20" i="7"/>
  <c r="J20" i="7" s="1"/>
  <c r="H21" i="7"/>
  <c r="J21" i="7" s="1"/>
  <c r="H22" i="7"/>
  <c r="J22" i="7" s="1"/>
  <c r="H23" i="7"/>
  <c r="J23" i="7" s="1"/>
  <c r="H24" i="7"/>
  <c r="J24" i="7" s="1"/>
  <c r="H25" i="7"/>
  <c r="J25" i="7" s="1"/>
  <c r="H26" i="7"/>
  <c r="J26" i="7" s="1"/>
  <c r="H27" i="7"/>
  <c r="J27" i="7" s="1"/>
  <c r="H14" i="7"/>
  <c r="J14" i="7" s="1"/>
  <c r="H10" i="7"/>
  <c r="J10" i="7" s="1"/>
  <c r="H9" i="7"/>
  <c r="J9" i="7" s="1"/>
  <c r="H81" i="6"/>
  <c r="J81" i="6" s="1"/>
  <c r="H80" i="6"/>
  <c r="J80" i="6" s="1"/>
  <c r="H74" i="6"/>
  <c r="J74" i="6" s="1"/>
  <c r="H75" i="6"/>
  <c r="J75" i="6" s="1"/>
  <c r="H76" i="6"/>
  <c r="J76" i="6" s="1"/>
  <c r="H73" i="6"/>
  <c r="J73" i="6" s="1"/>
  <c r="H65" i="6"/>
  <c r="J65" i="6" s="1"/>
  <c r="H66" i="6"/>
  <c r="J66" i="6" s="1"/>
  <c r="H67" i="6"/>
  <c r="J67" i="6" s="1"/>
  <c r="H68" i="6"/>
  <c r="J68" i="6" s="1"/>
  <c r="H69" i="6"/>
  <c r="J69" i="6" s="1"/>
  <c r="H64" i="6"/>
  <c r="J64" i="6" s="1"/>
  <c r="H51" i="6"/>
  <c r="J51" i="6" s="1"/>
  <c r="H52" i="6"/>
  <c r="J52" i="6" s="1"/>
  <c r="H53" i="6"/>
  <c r="J53" i="6" s="1"/>
  <c r="H54" i="6"/>
  <c r="J54" i="6" s="1"/>
  <c r="H55" i="6"/>
  <c r="J55" i="6" s="1"/>
  <c r="H56" i="6"/>
  <c r="J56" i="6" s="1"/>
  <c r="H57" i="6"/>
  <c r="J57" i="6" s="1"/>
  <c r="H58" i="6"/>
  <c r="J58" i="6" s="1"/>
  <c r="H59" i="6"/>
  <c r="J59" i="6" s="1"/>
  <c r="H60" i="6"/>
  <c r="J60" i="6" s="1"/>
  <c r="H50" i="6"/>
  <c r="J50" i="6" s="1"/>
  <c r="H32" i="6"/>
  <c r="J32" i="6" s="1"/>
  <c r="H33" i="6"/>
  <c r="J33" i="6" s="1"/>
  <c r="H34" i="6"/>
  <c r="J34" i="6" s="1"/>
  <c r="H35" i="6"/>
  <c r="J35" i="6" s="1"/>
  <c r="H36" i="6"/>
  <c r="J36" i="6" s="1"/>
  <c r="H37" i="6"/>
  <c r="J37" i="6" s="1"/>
  <c r="H38" i="6"/>
  <c r="J38" i="6" s="1"/>
  <c r="H39" i="6"/>
  <c r="J39" i="6" s="1"/>
  <c r="H40" i="6"/>
  <c r="J40" i="6" s="1"/>
  <c r="H41" i="6"/>
  <c r="J41" i="6" s="1"/>
  <c r="H42" i="6"/>
  <c r="J42" i="6" s="1"/>
  <c r="H43" i="6"/>
  <c r="J43" i="6" s="1"/>
  <c r="H44" i="6"/>
  <c r="J44" i="6" s="1"/>
  <c r="H45" i="6"/>
  <c r="J45" i="6" s="1"/>
  <c r="H46" i="6"/>
  <c r="J46" i="6" s="1"/>
  <c r="H31" i="6"/>
  <c r="J31" i="6" s="1"/>
  <c r="H24" i="6"/>
  <c r="J24" i="6" s="1"/>
  <c r="H25" i="6"/>
  <c r="J25" i="6" s="1"/>
  <c r="H26" i="6"/>
  <c r="J26" i="6" s="1"/>
  <c r="H27" i="6"/>
  <c r="J27" i="6" s="1"/>
  <c r="H23" i="6"/>
  <c r="J23" i="6" s="1"/>
  <c r="H10" i="6"/>
  <c r="J10" i="6" s="1"/>
  <c r="H11" i="6"/>
  <c r="J11" i="6" s="1"/>
  <c r="H12" i="6"/>
  <c r="J12" i="6" s="1"/>
  <c r="H13" i="6"/>
  <c r="J13" i="6" s="1"/>
  <c r="H14" i="6"/>
  <c r="J14" i="6" s="1"/>
  <c r="H15" i="6"/>
  <c r="J15" i="6" s="1"/>
  <c r="H16" i="6"/>
  <c r="J16" i="6" s="1"/>
  <c r="H17" i="6"/>
  <c r="J17" i="6" s="1"/>
  <c r="H18" i="6"/>
  <c r="J18" i="6" s="1"/>
  <c r="H19" i="6"/>
  <c r="J19" i="6" s="1"/>
  <c r="H9" i="6"/>
  <c r="J9" i="6" s="1"/>
  <c r="H109" i="5"/>
  <c r="J109" i="5" s="1"/>
  <c r="C14" i="4" s="1"/>
  <c r="D14" i="4" s="1"/>
  <c r="H92" i="5"/>
  <c r="J92" i="5" s="1"/>
  <c r="H93" i="5"/>
  <c r="J93" i="5" s="1"/>
  <c r="H94" i="5"/>
  <c r="J94" i="5" s="1"/>
  <c r="H95" i="5"/>
  <c r="J95" i="5" s="1"/>
  <c r="H96" i="5"/>
  <c r="J96" i="5" s="1"/>
  <c r="H97" i="5"/>
  <c r="J97" i="5" s="1"/>
  <c r="H98" i="5"/>
  <c r="J98" i="5" s="1"/>
  <c r="H99" i="5"/>
  <c r="J99" i="5" s="1"/>
  <c r="H100" i="5"/>
  <c r="J100" i="5" s="1"/>
  <c r="H101" i="5"/>
  <c r="J101" i="5" s="1"/>
  <c r="H102" i="5"/>
  <c r="J102" i="5" s="1"/>
  <c r="H103" i="5"/>
  <c r="J103" i="5" s="1"/>
  <c r="H104" i="5"/>
  <c r="J104" i="5" s="1"/>
  <c r="H105" i="5"/>
  <c r="J105" i="5" s="1"/>
  <c r="H91" i="5"/>
  <c r="J91" i="5" s="1"/>
  <c r="H84" i="5"/>
  <c r="J84" i="5" s="1"/>
  <c r="H85" i="5"/>
  <c r="J85" i="5" s="1"/>
  <c r="H86" i="5"/>
  <c r="J86" i="5" s="1"/>
  <c r="H87" i="5"/>
  <c r="J87" i="5" s="1"/>
  <c r="H83" i="5"/>
  <c r="J83" i="5" s="1"/>
  <c r="H78" i="5"/>
  <c r="J78" i="5" s="1"/>
  <c r="H79" i="5"/>
  <c r="J79" i="5" s="1"/>
  <c r="H77" i="5"/>
  <c r="J77" i="5" s="1"/>
  <c r="H57" i="5"/>
  <c r="J57" i="5" s="1"/>
  <c r="H58" i="5"/>
  <c r="J58" i="5" s="1"/>
  <c r="H59" i="5"/>
  <c r="J59" i="5" s="1"/>
  <c r="H60" i="5"/>
  <c r="J60" i="5" s="1"/>
  <c r="H61" i="5"/>
  <c r="J61" i="5" s="1"/>
  <c r="H62" i="5"/>
  <c r="J62" i="5" s="1"/>
  <c r="H63" i="5"/>
  <c r="J63" i="5" s="1"/>
  <c r="H64" i="5"/>
  <c r="J64" i="5" s="1"/>
  <c r="H65" i="5"/>
  <c r="J65" i="5" s="1"/>
  <c r="H66" i="5"/>
  <c r="J66" i="5" s="1"/>
  <c r="H67" i="5"/>
  <c r="J67" i="5" s="1"/>
  <c r="H68" i="5"/>
  <c r="J68" i="5" s="1"/>
  <c r="H69" i="5"/>
  <c r="J69" i="5" s="1"/>
  <c r="H70" i="5"/>
  <c r="J70" i="5" s="1"/>
  <c r="H71" i="5"/>
  <c r="J71" i="5" s="1"/>
  <c r="H72" i="5"/>
  <c r="J72" i="5" s="1"/>
  <c r="H73" i="5"/>
  <c r="J73" i="5" s="1"/>
  <c r="H56" i="5"/>
  <c r="J56" i="5" s="1"/>
  <c r="H42" i="5"/>
  <c r="J42" i="5" s="1"/>
  <c r="H43" i="5"/>
  <c r="J43" i="5" s="1"/>
  <c r="H44" i="5"/>
  <c r="J44" i="5" s="1"/>
  <c r="H45" i="5"/>
  <c r="J45" i="5" s="1"/>
  <c r="H46" i="5"/>
  <c r="J46" i="5" s="1"/>
  <c r="H47" i="5"/>
  <c r="J47" i="5" s="1"/>
  <c r="H48" i="5"/>
  <c r="J48" i="5" s="1"/>
  <c r="H49" i="5"/>
  <c r="J49" i="5" s="1"/>
  <c r="H50" i="5"/>
  <c r="J50" i="5" s="1"/>
  <c r="H51" i="5"/>
  <c r="J51" i="5" s="1"/>
  <c r="H52" i="5"/>
  <c r="J52" i="5" s="1"/>
  <c r="H41" i="5"/>
  <c r="J41" i="5" s="1"/>
  <c r="H33" i="5"/>
  <c r="J33" i="5" s="1"/>
  <c r="H34" i="5"/>
  <c r="J34" i="5" s="1"/>
  <c r="H35" i="5"/>
  <c r="J35" i="5" s="1"/>
  <c r="H36" i="5"/>
  <c r="J36" i="5" s="1"/>
  <c r="H37" i="5"/>
  <c r="J37" i="5" s="1"/>
  <c r="H25" i="5"/>
  <c r="J25" i="5" s="1"/>
  <c r="H10" i="5"/>
  <c r="J10" i="5" s="1"/>
  <c r="H11" i="5"/>
  <c r="J11" i="5" s="1"/>
  <c r="H12" i="5"/>
  <c r="J12" i="5" s="1"/>
  <c r="H13" i="5"/>
  <c r="J13" i="5" s="1"/>
  <c r="H14" i="5"/>
  <c r="J14" i="5" s="1"/>
  <c r="H15" i="5"/>
  <c r="J15" i="5" s="1"/>
  <c r="H16" i="5"/>
  <c r="J16" i="5" s="1"/>
  <c r="H17" i="5"/>
  <c r="J17" i="5" s="1"/>
  <c r="H18" i="5"/>
  <c r="J18" i="5" s="1"/>
  <c r="H19" i="5"/>
  <c r="J19" i="5" s="1"/>
  <c r="H20" i="5"/>
  <c r="J20" i="5" s="1"/>
  <c r="H21" i="5"/>
  <c r="J21" i="5" s="1"/>
  <c r="H22" i="5"/>
  <c r="J22" i="5" s="1"/>
  <c r="H23" i="5"/>
  <c r="J23" i="5" s="1"/>
  <c r="H24" i="5"/>
  <c r="J24" i="5" s="1"/>
  <c r="H26" i="5"/>
  <c r="J26" i="5" s="1"/>
  <c r="H27" i="5"/>
  <c r="J27" i="5" s="1"/>
  <c r="H28" i="5"/>
  <c r="J28" i="5" s="1"/>
  <c r="H29" i="5"/>
  <c r="J29" i="5" s="1"/>
  <c r="H9" i="5"/>
  <c r="J9" i="5" s="1"/>
  <c r="C7" i="4" l="1"/>
  <c r="C10" i="4"/>
  <c r="D10" i="4" s="1"/>
  <c r="C32" i="4"/>
  <c r="D32" i="4" s="1"/>
  <c r="C31" i="4"/>
  <c r="D31" i="4" s="1"/>
  <c r="C30" i="4"/>
  <c r="D30" i="4" s="1"/>
  <c r="C28" i="4"/>
  <c r="D28" i="4" s="1"/>
  <c r="C21" i="4"/>
  <c r="D21" i="4" s="1"/>
  <c r="C24" i="4"/>
  <c r="D24" i="4" s="1"/>
  <c r="C23" i="4"/>
  <c r="D23" i="4" s="1"/>
  <c r="C22" i="4"/>
  <c r="D22" i="4" s="1"/>
  <c r="C20" i="4"/>
  <c r="D20" i="4" s="1"/>
  <c r="C12" i="4"/>
  <c r="D12" i="4" s="1"/>
  <c r="C11" i="4"/>
  <c r="D11" i="4" s="1"/>
  <c r="C8" i="4"/>
  <c r="D8" i="4" s="1"/>
  <c r="C34" i="4"/>
  <c r="D34" i="4" s="1"/>
  <c r="C29" i="4"/>
  <c r="D29" i="4" s="1"/>
  <c r="C18" i="4"/>
  <c r="C13" i="4"/>
  <c r="D13" i="4" s="1"/>
  <c r="C9" i="4"/>
  <c r="D9" i="4" s="1"/>
  <c r="C19" i="4" l="1"/>
  <c r="D19" i="4" s="1"/>
  <c r="D7" i="4"/>
  <c r="C15" i="4"/>
  <c r="D15" i="4" s="1"/>
  <c r="D18" i="4"/>
  <c r="J89" i="7"/>
  <c r="C35" i="4"/>
  <c r="D35" i="4" s="1"/>
  <c r="J85" i="6"/>
  <c r="J112" i="5"/>
  <c r="C25" i="4"/>
  <c r="D25" i="4" s="1"/>
  <c r="J90" i="7" l="1"/>
  <c r="C37" i="4"/>
  <c r="D37" i="4" s="1"/>
</calcChain>
</file>

<file path=xl/sharedStrings.xml><?xml version="1.0" encoding="utf-8"?>
<sst xmlns="http://schemas.openxmlformats.org/spreadsheetml/2006/main" count="530" uniqueCount="332">
  <si>
    <t>Anexo VI</t>
  </si>
  <si>
    <t>Referência</t>
  </si>
  <si>
    <t>Cálculo</t>
  </si>
  <si>
    <t>Pontuação Máxima Possível</t>
  </si>
  <si>
    <t>Pontuação Obtida</t>
  </si>
  <si>
    <t>Peso</t>
  </si>
  <si>
    <t>I - Desenvolvimento, produção e transferência de tecnologias</t>
  </si>
  <si>
    <t>Contratos de transferência de tecnologia e licenciamento</t>
  </si>
  <si>
    <t>contrato ou licença</t>
  </si>
  <si>
    <t>Participação em programa ou projeto de desenvolvimento de produtos e/ou transferência de tecnologia para  comunidades, entidades associativas, ONGs ou outras organizações</t>
  </si>
  <si>
    <t>Subtotal</t>
  </si>
  <si>
    <t>II - Desenvolvimento de pesquisas e aplicação de métodos e tecnologias educacionais que proporcionem a interdisciplinaridade e a integração de conteúdos acadêmicos na educação profissional e tecnológica ou na educação básica</t>
  </si>
  <si>
    <t>Coordenação de implantação de Projetos Pedagógicos de novos cursos (PPC)</t>
  </si>
  <si>
    <t>(PPC)</t>
  </si>
  <si>
    <t>Participação em implantação de Projetos Pedagógicos de novos cursos (PPC)</t>
  </si>
  <si>
    <t>Participação na elaboração de PPC de curso de pós-graduação</t>
  </si>
  <si>
    <t>Participação na elaboração de PPC de curso de graduação</t>
  </si>
  <si>
    <t>Participação na elaboração de PPC de curso técnico</t>
  </si>
  <si>
    <t>Participação na elaboração de PPC de curso FIC</t>
  </si>
  <si>
    <t>Participação na reformulação de PPC de curso de pós-graduação</t>
  </si>
  <si>
    <t>Participação na reformulação de PPC de curso de graduação</t>
  </si>
  <si>
    <t>Participação na reformulação de PPC de curso técnicos</t>
  </si>
  <si>
    <t>Participação na reformulação de PPC de curso FIC</t>
  </si>
  <si>
    <t>Participação em processos institucionais de ensino, pesquisa, extensão e inovação inerentes ao exercício de direção, assessoramento, chefia, coordenação e assistência no IF SERTÃO - PE, nos diversos níveis e modalidades.</t>
  </si>
  <si>
    <t>mês</t>
  </si>
  <si>
    <t>trabalho</t>
  </si>
  <si>
    <t>Participação em comissões permanentes do Instituto bem como em comissões instituídas pelo Ministério da Educação.</t>
  </si>
  <si>
    <t>Participação na elaboração de documentos norteadores institucionais (PDI, PPP, regimentos, estatutos, regulamentos, normativas, editais e outros).</t>
  </si>
  <si>
    <t>documento</t>
  </si>
  <si>
    <t>III - Desenvolvimento de pesquisas e atividades de extensão que proporcionem a articulação institucional com os arranjos sociais, culturais e produtivos</t>
  </si>
  <si>
    <t>Captação de recursos externos para projetos de pesquisa, inovação tecnológica ou extensão</t>
  </si>
  <si>
    <t>projeto</t>
  </si>
  <si>
    <t xml:space="preserve">Coordenação de núcleo de inovação tecnológica (ou em atividades correlatas de gestão de incubadora, supervisão de empresa junior)    </t>
  </si>
  <si>
    <t xml:space="preserve">Participação em núcleo de inovação tecnológica (ou em atividades correlatas de gestão de incubadora, supervisão de empresa junior)    </t>
  </si>
  <si>
    <t>Coordenação e/ou participação de cursos de extensão ou projetos de pesquisa ou inovação tecnológica (exceto aqueles de Programa Institucional de Bolsas de Iniciação Científica ou IinovaçãoTecnológica).</t>
  </si>
  <si>
    <t>Curso ou projeto</t>
  </si>
  <si>
    <t>Desenvolvimento de atividades pedagógicas, técnicas, de pesquisa, extensão ou administrativas nas unidades de ensino (UEPs) no contexto do sistema escola-fazenda.</t>
  </si>
  <si>
    <t>IV - Atuação em projetos e/ou atividades em parceria com outras instituições</t>
  </si>
  <si>
    <t>Captação de recursos em  projetos de pesquisa, inovação tecnológica e extensão em parceria com outras instituições.</t>
  </si>
  <si>
    <t>Coordenação de projetos de pesquisa e inovação tecnológica em parceria com outras instituições (exceto aqueles de Programa Institucional de Bolsas de Iniciação Científica  ou Inovação Tecnológica).</t>
  </si>
  <si>
    <t>Participação em projetos de pesquisa e inovação tecnológica em parceria com outras instituições (exceto aqueles de Programa Institucional de Bolsas de Iniciação Científica  ou InovaçãoTecnológica).</t>
  </si>
  <si>
    <t>Coordenação ou participação em equipe diretiva de implantação de unidades de ensino.</t>
  </si>
  <si>
    <t>Coordenação de efetivação de acordos ou convênios de cooperação internacionais</t>
  </si>
  <si>
    <t>acordo</t>
  </si>
  <si>
    <t>Participação de efetivação de acordos ou convênios de cooperação internacionais</t>
  </si>
  <si>
    <t>Participação em ações de extensão: recepção no IF SERTÃO – PE, planejamento e orientação de atividades para comitivas conveniadas, pertencentes a outras instituições nacionais ou internacionais conveniadas.</t>
  </si>
  <si>
    <t>participação</t>
  </si>
  <si>
    <t>V - Atuação em atividades de assistência técnica nacional e/ou internacional</t>
  </si>
  <si>
    <t>Trabalhos técnicos e consultorias internacionais</t>
  </si>
  <si>
    <t>Atividade 
concluída</t>
  </si>
  <si>
    <t>Trabalhos técnicos e consultorias nacionais</t>
  </si>
  <si>
    <t>Trabalhos técnicos e consultorias regionais/locais</t>
  </si>
  <si>
    <t>Consultorias ou assessoria a órgãos Internacionais especializados de gestão científica, tecnológica ou cultural ou consultorias técnicas prestadas a órgãos  públicos e privados</t>
  </si>
  <si>
    <t>consultoria realizada</t>
  </si>
  <si>
    <t>Consultorias ou assessoria a órgãos nacionais especializados de gestão científica, tecnológica ou cultural ou consultorias técnicas prestadas a órgãos públicos e privados</t>
  </si>
  <si>
    <t>Títulos/Prêmio/homenagem ou Láurea outorgados por instituições públicas ou privadas, referentes ao desenvolvimento de atividades profissionais, científicas, acadêmicas, artísticas, esportivas ou culturais.</t>
  </si>
  <si>
    <t>título / prêmio/ homenagem / láurea</t>
  </si>
  <si>
    <t>Avaliar cursos de pós-graduação, graduação ou técnicos   no  IF SERTÃO –PE ou em outras instituições.</t>
  </si>
  <si>
    <t>avaliação concluída</t>
  </si>
  <si>
    <t>VI - Outras pós-graduações stricto sensu, na área de interesse, além daquela que o habilita e define o nível de RSC pretendido, no âmbito do plano de qualificação institucional</t>
  </si>
  <si>
    <t>curso</t>
  </si>
  <si>
    <t>Aprovação em disciplinas cursadas em programas de Doutorado aprovado pela CAPES não concluído</t>
  </si>
  <si>
    <t>disciplina</t>
  </si>
  <si>
    <t>VII - Produção acadêmica e/ou tecnológica, nas atividades de ensino, pesquisa, extensão e/ou inovação</t>
  </si>
  <si>
    <t>apostila</t>
  </si>
  <si>
    <t>obra</t>
  </si>
  <si>
    <t>livro</t>
  </si>
  <si>
    <t>comitê</t>
  </si>
  <si>
    <t>por tradução</t>
  </si>
  <si>
    <t>publicação</t>
  </si>
  <si>
    <t>artigo</t>
  </si>
  <si>
    <t>relatório</t>
  </si>
  <si>
    <t>Outras publicações científicas</t>
  </si>
  <si>
    <t>Projeto contemplado em edital de extensão cooperativo com instituições parceiras</t>
  </si>
  <si>
    <t>edital</t>
  </si>
  <si>
    <t>Projeto contemplado em edital de pesquisa, extensão ou de inovação tecnológica de 
agências de fomento</t>
  </si>
  <si>
    <t>evento / periódico</t>
  </si>
  <si>
    <t>Autoria ou composição de peça teatral, musical, dança e mídias eletrônicas (registrado em órgão competente)</t>
  </si>
  <si>
    <t>unidade</t>
  </si>
  <si>
    <t>Direção de peças teatrais apresentadas</t>
  </si>
  <si>
    <t>peça</t>
  </si>
  <si>
    <t>Total RSC III</t>
  </si>
  <si>
    <t>Total Geral (RSC I + RSC II + RSC III)</t>
  </si>
  <si>
    <t>_________________________, _____de _____________________de _________</t>
  </si>
  <si>
    <t>_________________________________________________________________</t>
  </si>
  <si>
    <t>Assinatura do(a) Servidor(a) – Rubricar todas as páginas</t>
  </si>
  <si>
    <t>Quantidade
de Unidades
Comprovadas</t>
  </si>
  <si>
    <t>Pontuação
final com
Peso</t>
  </si>
  <si>
    <t>PLANILHA DE PONTUAÇÃO</t>
  </si>
  <si>
    <t>MINISTÉRIO DA EDUCAÇÃO
SECRETARIA DE EDUCAÇÃO PROFISSIONAL E TECNOLÓGICA
INSTITUTO FEDERAL DE EDUCAÇÃO, CIÊNCIA E TECNOLOGIA DO SERTÃO PERNAMBUCANO</t>
  </si>
  <si>
    <r>
      <t xml:space="preserve">Orientação de trabalho em cursos </t>
    </r>
    <r>
      <rPr>
        <i/>
        <sz val="8"/>
        <rFont val="Calibri"/>
        <family val="2"/>
        <scheme val="minor"/>
      </rPr>
      <t>Latu sensu</t>
    </r>
  </si>
  <si>
    <r>
      <t xml:space="preserve">Curso </t>
    </r>
    <r>
      <rPr>
        <i/>
        <sz val="10"/>
        <rFont val="Calibri"/>
        <family val="2"/>
        <scheme val="minor"/>
      </rPr>
      <t>Stricto Sensu</t>
    </r>
  </si>
  <si>
    <r>
      <t>Consultor “</t>
    </r>
    <r>
      <rPr>
        <i/>
        <sz val="8"/>
        <rFont val="Calibri"/>
        <family val="2"/>
        <scheme val="minor"/>
      </rPr>
      <t>ad hoc</t>
    </r>
    <r>
      <rPr>
        <sz val="10"/>
        <rFont val="Calibri"/>
        <family val="2"/>
        <scheme val="minor"/>
      </rPr>
      <t>”- avaliação de trabalhos para publicação em evento ou periódico.</t>
    </r>
  </si>
  <si>
    <r>
      <t>Consultor “</t>
    </r>
    <r>
      <rPr>
        <i/>
        <sz val="8"/>
        <rFont val="Calibri"/>
        <family val="2"/>
        <scheme val="minor"/>
      </rPr>
      <t>ad hoc</t>
    </r>
    <r>
      <rPr>
        <sz val="10"/>
        <rFont val="Calibri"/>
        <family val="2"/>
        <scheme val="minor"/>
      </rPr>
      <t>”- avaliação de projetos (PIBIC/PIBIT/PIBIC/PIBEX ou outros)</t>
    </r>
  </si>
  <si>
    <t xml:space="preserve">programa/ 
projeto </t>
  </si>
  <si>
    <t>Anexo IV</t>
  </si>
  <si>
    <t>Fator de 
Pontuação por unidade</t>
  </si>
  <si>
    <t>Unidade de Mensuração</t>
  </si>
  <si>
    <t>Quantidade Máxima de itens Mensuráveis</t>
  </si>
  <si>
    <t>I - Experiência na área de formação e/ou atuação do docente, anterior ao ingresso na Instituição, contemplando o impacto de suas ações nas demais diretrizes  dispostas para todos os níveis do RSC</t>
  </si>
  <si>
    <t>Gestão Escolar (Direção, Assistente de Direção, Gerente).</t>
  </si>
  <si>
    <t>Gestão Escolar (Supervisão, Coordenação, Orientação Educacional).</t>
  </si>
  <si>
    <t>Exercício de Magistério (Educação Infantil, Básica e Superior).</t>
  </si>
  <si>
    <t>Gestão na Área de Atuação (Presidência, Superintendência, Direção, Gerência, Chefia, Supervisão e Coordenação em Empresas ou Entidades).</t>
  </si>
  <si>
    <t>Atividade em organizações sociais e/ou assistenciais</t>
  </si>
  <si>
    <t>Atividades na função de instrutor em capacitação ou treinamento em empresas, instituições de ensino ou entidades.</t>
  </si>
  <si>
    <t>Experiência na área de atuação ou formação em nível técnico, administrativo, operacional, comercial ou profissional liberal.</t>
  </si>
  <si>
    <t>Participação em colegiados ou conselhos de empresas, entidades ou instituições de ensino.</t>
  </si>
  <si>
    <t>Atuação como conferencista ou palestrante.</t>
  </si>
  <si>
    <t>Participação em conferência, palestra, seminário, simpósio, colóquio, congresso ou similares.</t>
  </si>
  <si>
    <t>Prêmios outorgados, por instituições públicas ou privadas, referentes ao desenvolvimento de atividades profissionais, científicas, acadêmicas, artísticas, esportivas ou culturais</t>
  </si>
  <si>
    <t>Homenagens outorgadas, por instituições públicas ou privadas, referentes ao desenvolvimento de atividades profissionais, científicas, acadêmicas, artísticas, esportivas ou culturais</t>
  </si>
  <si>
    <t>Participação em comissões e representações institucionais, sindicais e profissionais.</t>
  </si>
  <si>
    <t>Produção de material didático e/ou implantação de ambientes de aprendizagem, nas atividades de ensino, pesquisa, extensão e/ou inovação, artigo completo publicado em periódico científico ou apresentação artística em mostras ou similares</t>
  </si>
  <si>
    <t>Revisão técnica, tradução ou organização de material didático, paradidático em atividades de ensino, pesquisa, extensão e/ou inovação</t>
  </si>
  <si>
    <t>Participação em processos seletivos, em bancas de avaliação acadêmica e/ou de concursos, grupos de trabalho, oficinas institucionais, visitas técnicas com alunos, projetos de interesse institucional de ensino, pesquisa, extensão e/ou inovação, projetos e/ou práticas pedagógicas de reconhecida relevância</t>
  </si>
  <si>
    <t>Participação no desenvolvimento de protótipos, depósitos e/ou registros de propriedade intelectual</t>
  </si>
  <si>
    <t>Organização de eventos científicos, tecnológicos, esportivos, sociais, filantrópicos ou culturais.</t>
  </si>
  <si>
    <t>Realização de orientação em atividades profissionais, de ensino, pesquisa, extensão ou inovação tecnológica</t>
  </si>
  <si>
    <t>Realização de orientação profissional ou acadêmica para participação de pessoas em eventos esportivos, artísticos ou culturais</t>
  </si>
  <si>
    <t>Anotação de Responsabilidade Técnica (ART)</t>
  </si>
  <si>
    <t>evento</t>
  </si>
  <si>
    <t>prêmio</t>
  </si>
  <si>
    <t>homenagem</t>
  </si>
  <si>
    <t>material</t>
  </si>
  <si>
    <t>atividade concluída</t>
  </si>
  <si>
    <t>Evento</t>
  </si>
  <si>
    <t>orientação</t>
  </si>
  <si>
    <t>ART</t>
  </si>
  <si>
    <t>II - Cursos de capacitação  na área de interesse institucional</t>
  </si>
  <si>
    <t>Participação em conferência, palestra, seminário, simpósio, colóquio, workshop, congressos ou similares, na área de atuação do docente</t>
  </si>
  <si>
    <t>Cursos de aperfeiçoamento (carga horária mínima de 120 horas em certificado individual ou soma de até 5 certificados).</t>
  </si>
  <si>
    <t>Curso de capacitação em língua estrangeira (mínimo 40 horas)</t>
  </si>
  <si>
    <t>Participação em cursos/mini-cursos  de aperfeiçoamento ou atualização</t>
  </si>
  <si>
    <t>curso concluído</t>
  </si>
  <si>
    <t>RECONHECIMENTO DE SABERES E COMPETÊNCIAS
RSC I</t>
  </si>
  <si>
    <t>III - Atuação nos diversos níveis e modalidades de educação</t>
  </si>
  <si>
    <t>Curso de curta duração ministrado (carga horária menor ou igual a 40 horas)</t>
  </si>
  <si>
    <t>Curso de curta duração ministrado (carga horária maior que 40 horas)</t>
  </si>
  <si>
    <t>Conferência/Palestra</t>
  </si>
  <si>
    <t>Palestra</t>
  </si>
  <si>
    <t>Cursos de formação inicial e continuada (FIC)</t>
  </si>
  <si>
    <r>
      <t xml:space="preserve">Aprovação em disciplinas cursadas em programa de pós-graduação </t>
    </r>
    <r>
      <rPr>
        <i/>
        <sz val="10"/>
        <rFont val="Calibri"/>
        <family val="2"/>
        <scheme val="minor"/>
      </rPr>
      <t>latu sensu</t>
    </r>
    <r>
      <rPr>
        <sz val="10"/>
        <rFont val="Calibri"/>
        <family val="2"/>
        <scheme val="minor"/>
      </rPr>
      <t xml:space="preserve"> não concluído </t>
    </r>
  </si>
  <si>
    <t>Disciplina/
turma/
semestre</t>
  </si>
  <si>
    <t>Educação de jovens e adultos (EJA)</t>
  </si>
  <si>
    <t>Pré-técnico</t>
  </si>
  <si>
    <t>Ensino médio</t>
  </si>
  <si>
    <t>Técnico (médio integrado, concomitante, subsequente)</t>
  </si>
  <si>
    <t>Curso de formação de professores</t>
  </si>
  <si>
    <t>Superior (Bacharelado, Licenciatura e Tecnológico)</t>
  </si>
  <si>
    <t>IV - Atuação em comissões e representações institucionais, de classes e profissionais, contemplando o impacto de suas ações nas demais diretrizes dispostas para todos os níveis do RSC</t>
  </si>
  <si>
    <t>Participação como PRESIDENTE em comissões de atividades regulares previstas em Lei, Estatuto ou Regimento (conselhos, colegiados ou comissões de Ética, CAD, CPPD, CPA, NDE, NAPNE  ou outras de interesse da instituição)</t>
  </si>
  <si>
    <t>Participação como MEMBRO TITULAR em comissões de atividades regulares previstas em Lei, Estatuto ou Regimento (conselhos, colegiados ou comissões de Ética, CAD, CPPD, CPA, NDE, NAPNE ou outras de interesse da instituição)</t>
  </si>
  <si>
    <t>Participação como SUPLENTE em atividades regulares previstas em Lei, Estatuto ou Regimento (conselhos, colegiados ou comissões de Ética, CPPD, CPA, NAPNE ou outras de interesse da instituição)</t>
  </si>
  <si>
    <t xml:space="preserve">Participação como TITULAR em conselhos de classe e profissionais </t>
  </si>
  <si>
    <t>Participação como SUPLENTE em conselhos de classe e profissionais</t>
  </si>
  <si>
    <t xml:space="preserve">Membro da gestão sindical e associações (presidente, diretor e conselheiro) </t>
  </si>
  <si>
    <t xml:space="preserve">Participação como PRESIDENTE de comissão de processo administrativo disciplinar, sindicância e processo ético. </t>
  </si>
  <si>
    <t>processo</t>
  </si>
  <si>
    <t>Participação como MEMBRO de comissão de Processo administrativo disciplinar, sindicância e processo ético.</t>
  </si>
  <si>
    <t>Trabalho Desenvolvido no âmbito do Ministério da Educação ou outra representação de nível nacional relacionada à educação</t>
  </si>
  <si>
    <t>PRESIDENTE de comissão eleitoral – reitor, diretor.</t>
  </si>
  <si>
    <t>comissão</t>
  </si>
  <si>
    <t>MEMBRO de comissão eleitoral – reitor, diretor</t>
  </si>
  <si>
    <t>PRESIDENTE de comissão eleitoral – outras</t>
  </si>
  <si>
    <t>MEMBRO de comissão eleitoral – outras</t>
  </si>
  <si>
    <t>PRESIDENTE de Comissão de licitação</t>
  </si>
  <si>
    <t>MEMBRO de Comissão de licitação</t>
  </si>
  <si>
    <t>Pregoeiro</t>
  </si>
  <si>
    <t xml:space="preserve">Fiscal de contrato institucional </t>
  </si>
  <si>
    <t xml:space="preserve">Comissão ou grupo de trabalho de caráter pedagógico </t>
  </si>
  <si>
    <r>
      <t xml:space="preserve">Pós-graduação </t>
    </r>
    <r>
      <rPr>
        <i/>
        <sz val="10"/>
        <rFont val="Calibri"/>
        <family val="2"/>
        <scheme val="minor"/>
      </rPr>
      <t>Lato sensu</t>
    </r>
  </si>
  <si>
    <r>
      <t xml:space="preserve">Pós-graduação </t>
    </r>
    <r>
      <rPr>
        <i/>
        <sz val="10"/>
        <rFont val="Calibri"/>
        <family val="2"/>
        <scheme val="minor"/>
      </rPr>
      <t>Strictu Sensu</t>
    </r>
    <r>
      <rPr>
        <sz val="10"/>
        <rFont val="Calibri"/>
        <family val="2"/>
        <scheme val="minor"/>
      </rPr>
      <t xml:space="preserve"> (Mestrado)</t>
    </r>
  </si>
  <si>
    <t>V - Produção de material didático e/ou implantação de ambientes de aprendizagem, nas atividades de ensino, pesquisa, extensão e/ou inovação</t>
  </si>
  <si>
    <t>Produção de apostilas, manuais técnicos, apresentações, roteiros técnicos, culturais e esportivos ou outros instrumentos didáticos e objetos de aprendizagem.</t>
  </si>
  <si>
    <t>projeto
implantado</t>
  </si>
  <si>
    <t>VI - Atuação na gestão acadêmica e institucional, contemplando o impacto de suas ações  nas demais diretrizes dispostas para todos os níveis da RSC</t>
  </si>
  <si>
    <t>Cargo de Direção 1 ou 2</t>
  </si>
  <si>
    <t>Cargo de Direção 3 ou 4</t>
  </si>
  <si>
    <t>Vice - coordenador de curso</t>
  </si>
  <si>
    <r>
      <t xml:space="preserve">Função gratificada ou não gratificada de Coordenação de Área, curso ou de atividades administrativas nomeadas pelo Reitor ou Diretor de </t>
    </r>
    <r>
      <rPr>
        <i/>
        <sz val="10"/>
        <rFont val="Calibri"/>
        <family val="2"/>
        <scheme val="minor"/>
      </rPr>
      <t>campus</t>
    </r>
  </si>
  <si>
    <r>
      <t xml:space="preserve">Membro de comissão de coordenação de curso de pós-graduação </t>
    </r>
    <r>
      <rPr>
        <i/>
        <sz val="10"/>
        <rFont val="Calibri"/>
        <family val="2"/>
        <scheme val="minor"/>
      </rPr>
      <t>Latu sensu</t>
    </r>
  </si>
  <si>
    <t>VII - Participação em processos seletivos, em bancas de avaliação acadêmica e/ou de concursos</t>
  </si>
  <si>
    <t xml:space="preserve">PRESIDENTE de comissão de processo de concurso público  </t>
  </si>
  <si>
    <t>concurso</t>
  </si>
  <si>
    <t>Participação em processos de concurso público – MEMBRO de comissão  ou de banca, elaboração ou correção de prova</t>
  </si>
  <si>
    <t xml:space="preserve">Banca de seleção de professor substituto/temporário </t>
  </si>
  <si>
    <t>banca</t>
  </si>
  <si>
    <t xml:space="preserve">PRESIDENTE de comissão de processo seletivo de discentes  </t>
  </si>
  <si>
    <t>Participação de processo seletivo de discentes  - MEMBRO de comissão, realização de entrevista, elaboração ou correção de prova</t>
  </si>
  <si>
    <t>Processo</t>
  </si>
  <si>
    <t xml:space="preserve">Banca para aprovações do programa CERTIFIC  ou equivalentes    </t>
  </si>
  <si>
    <t>Prova</t>
  </si>
  <si>
    <t xml:space="preserve">Banca de avaliação de Trabalhos de Conclusão de Curso (TCC) de graduação.  </t>
  </si>
  <si>
    <t>Banca</t>
  </si>
  <si>
    <t xml:space="preserve">Banca examinadora de  trabalhos apresentados em jornadas de iniciação científica, extensão e tecnológica       </t>
  </si>
  <si>
    <t>Participação em processo seletivo de discentes para estágio/intercâmbio internacional</t>
  </si>
  <si>
    <t>Presidente de comissão de processo seletivo de alunos para monitoria</t>
  </si>
  <si>
    <t>Edital</t>
  </si>
  <si>
    <t>Participação em processo seletivo de alunos para monitoria</t>
  </si>
  <si>
    <t xml:space="preserve">Banca de defesa de relatório cursos técnicos/estágio </t>
  </si>
  <si>
    <t>Comissão de seleção de alunos para bolsa de trabalho</t>
  </si>
  <si>
    <t>Comissão</t>
  </si>
  <si>
    <t>Elaboração/correção de provas de olimpíadas do conhecimento</t>
  </si>
  <si>
    <t>Olimpíada</t>
  </si>
  <si>
    <r>
      <t xml:space="preserve">Banca de avaliação de TCC ou monografia de curso de pós-graduação </t>
    </r>
    <r>
      <rPr>
        <i/>
        <sz val="10"/>
        <rFont val="Calibri"/>
        <family val="2"/>
        <scheme val="minor"/>
      </rPr>
      <t>latu sensu</t>
    </r>
  </si>
  <si>
    <t>VIII - Outras graduações, na área de interesse, além daquela que o habilita e define o nível de RSC pretendido, no âmbito do plano de qualificação institucional</t>
  </si>
  <si>
    <t xml:space="preserve">Curso adicional de graduação </t>
  </si>
  <si>
    <t>Curso</t>
  </si>
  <si>
    <t>Total RSC I</t>
  </si>
  <si>
    <t>Anexo V</t>
  </si>
  <si>
    <t>I - Orientação do corpo discente em atividades de ensino, extensão, pesquisa e/ou inovação</t>
  </si>
  <si>
    <t>Orientação/correção de relatório de estágio – técnico</t>
  </si>
  <si>
    <t xml:space="preserve">Orientação/coorientação de TCC ou correção de relatório de estágio de cursos de graduação </t>
  </si>
  <si>
    <t>Orientação/
correção concluída</t>
  </si>
  <si>
    <t>Orientação concluída</t>
  </si>
  <si>
    <t>Orientação de alunos bolsistas de Programa Institucional de Iniciação à Pesquisa,  Extensão, Inovação Tecnológica ou de iniciação científica voluntária (PIBIC, PIBEX, PIBIT, PIVIC, outros)</t>
  </si>
  <si>
    <t>Orientação ou supervisão de estágios curriculares, obrigatório ou  não</t>
  </si>
  <si>
    <t>Orientação de estágio internacional ou de aluno em mobilidade acadêmica internacional (intercâmbio)</t>
  </si>
  <si>
    <t xml:space="preserve">Orientação ou supervisão de monitoria      </t>
  </si>
  <si>
    <t>Orientação/acompanhamento de discentes em atividades locais de ensino (visita técnica, de estudo, olimpíadas, competições ou similares)</t>
  </si>
  <si>
    <t>Atividade concluída</t>
  </si>
  <si>
    <t>Orientação/acompanhamento de alunos em viagem educativa (visita técnica, eventos, de estudo, olimpíadas, competições ou similares)</t>
  </si>
  <si>
    <t>Atividade concluida</t>
  </si>
  <si>
    <t>Orientação de discente nos aspectos pedagógicos, de saúde e de assistência social.</t>
  </si>
  <si>
    <t>Participação/assessoramento de empresa incubada ou junior</t>
  </si>
  <si>
    <r>
      <t xml:space="preserve">Orientação/coorientação  de TCC ou monografia de pós-graduação </t>
    </r>
    <r>
      <rPr>
        <i/>
        <sz val="10"/>
        <rFont val="Calibri"/>
        <family val="2"/>
        <scheme val="minor"/>
      </rPr>
      <t>latu sensu</t>
    </r>
    <r>
      <rPr>
        <sz val="10"/>
        <rFont val="Calibri"/>
        <family val="2"/>
        <scheme val="minor"/>
      </rPr>
      <t xml:space="preserve"> </t>
    </r>
  </si>
  <si>
    <t xml:space="preserve"> II - Participação no desenvolvimento de protótipos, depósitos e/ou registros de propriedade intelectual</t>
  </si>
  <si>
    <t xml:space="preserve">Propriedade intelectual (patente,, registro)  </t>
  </si>
  <si>
    <t>Patente ou registro</t>
  </si>
  <si>
    <t>Produto ou processo não patenteado, protótipo, software não  registrado e similares.</t>
  </si>
  <si>
    <t>Desenvolvimento Concluído</t>
  </si>
  <si>
    <t>Autoria/coautoria de livros didáticos</t>
  </si>
  <si>
    <t>Publicação de artigos em revistas indexada</t>
  </si>
  <si>
    <t>Publicação de artigos em revista não indexada</t>
  </si>
  <si>
    <t>III – Participação em grupos de trabalho e oficinas institucionais</t>
  </si>
  <si>
    <t>Participação em núcleo de inovação tecnológica ou em atividades correlatas (gestão de incubadora, supervisão de empresa junior ) ou núcleo de estudos</t>
  </si>
  <si>
    <t>Participação em Comitês (Científico, de extensão, de ética, de avaliação docente – CAD, outros).</t>
  </si>
  <si>
    <t xml:space="preserve">Participação na elaboração de documentos norteadores institucionais (PDI, PPP, regimentos, estatutos, regulamentos, normativas, editais e outros).    </t>
  </si>
  <si>
    <t>Participação em Comissão de estudos de viabilidade de transformação da Escola Técnica/Agrotécnica em CEFET ou CEFET em IF</t>
  </si>
  <si>
    <t>Participação na elaboração/implantação de Programa de Reforma da Educação |Profissional ( PROEP, outros)</t>
  </si>
  <si>
    <t>Elaboração/implantação</t>
  </si>
  <si>
    <t>Participação como membro dos Órgãos Deliberativos do Instituto, bem como em comissões instituídas pelo Ministério da Educação.</t>
  </si>
  <si>
    <t>Participação na elaboração de Projeto Pedagógico de Curso (PPC) de curso de pós-graduação</t>
  </si>
  <si>
    <t xml:space="preserve">Participação na elaboração de PPC de curso de graduação     </t>
  </si>
  <si>
    <t xml:space="preserve">Participação na elaboração de PPC de curso técnicos  </t>
  </si>
  <si>
    <t xml:space="preserve">Participação na reformulação de PPC de curso de pós-graduação </t>
  </si>
  <si>
    <t xml:space="preserve">Participação na reformulação de PPC de curso de graduação      </t>
  </si>
  <si>
    <t xml:space="preserve">Participação na reformulação de PPC de curso técnicos      </t>
  </si>
  <si>
    <t xml:space="preserve">Participação na reformulação de PPC de curso FIC </t>
  </si>
  <si>
    <t>Atuação em estudos para implantação de ações/práticas relevantes para a instituição.</t>
  </si>
  <si>
    <t xml:space="preserve">Participação em grupo de trabalho ou oficina para atendimento de outras demandas institucionais </t>
  </si>
  <si>
    <t>Trabalho concluido</t>
  </si>
  <si>
    <t>IV - Participação no desenvolvimento de projetos, de interesse institucional, de ensino, pesquisa, extensão e/ou inovação</t>
  </si>
  <si>
    <t>Coordenador institucional de Programa Institucional de bolsas de Iniciação à Docência (PIBID)</t>
  </si>
  <si>
    <t>Coordenador de área e gestão de (PIBID)</t>
  </si>
  <si>
    <t>Supervisor de (PIBID)</t>
  </si>
  <si>
    <t>Coordenação de projetos de ensino, pesquisa, inovação tecnológica, extensão, artísticos culturais ou esportivos no IF SERTÃO – PE (LIFE, PRODOCÊNCIA, outros)</t>
  </si>
  <si>
    <t>Participação como executor de projetos de ensino, pesquisa, inovação tecnológica, extensão , artísticos culturais ou esportivos no IF SERTÃO – PE (LIFE, PRODOCÊNCIA, outros)</t>
  </si>
  <si>
    <t>Participação em processos institucionais de ensino, pesquisa, extensão e inovação inerentes ao exercício de direção, assessoramento, chefia, coordenação e assistência no IF SERTÃO - PE, nos diversos níveis e modalidades de educação.</t>
  </si>
  <si>
    <t>Coordenação de projetos de Programa Institucional de Bolsas Iniciação Científica de Pesquisa, Extensão ou Inovação Tecnológica</t>
  </si>
  <si>
    <t>Participação em projetos de Programa Institucional de Bolsas Iniciação Científica de Pesquisa, Extensão ou Inovação Tecnológica</t>
  </si>
  <si>
    <t xml:space="preserve">Atuação em projeto/processos de  interesse institucional </t>
  </si>
  <si>
    <t>Supervisão/orientação do corpo docente  nos aspectos pedagógicos.</t>
  </si>
  <si>
    <t>V - Participação no desenvolvimento de projetos e/ou práticas pedagógicas de reconhecida relevância</t>
  </si>
  <si>
    <t xml:space="preserve">Coordenação de Projetos Integradores    </t>
  </si>
  <si>
    <t xml:space="preserve">Participação em Projetos Integradores </t>
  </si>
  <si>
    <t>Cursos de curta duração ministrado (carga horária maior que 40 horas)</t>
  </si>
  <si>
    <t>Cursos de curta duração ministrado (carga horária menor que 40 horas)</t>
  </si>
  <si>
    <t>Conferêncista/palestrante</t>
  </si>
  <si>
    <t>Conferência/palestra</t>
  </si>
  <si>
    <t>Título/Prêmios/homenagem ou láurea outorgados por instituições públicas ou privadas, referentes ao desenvolvimento de atividades profissionais, científicas, acadêmicas, artísticas, esportivas ou culturais</t>
  </si>
  <si>
    <t>VI - Participação na organização de eventos científicos, tecnológicos, esportivos, sociais e/ou culturais</t>
  </si>
  <si>
    <t>Participação na organização de eventos internacionais</t>
  </si>
  <si>
    <t>Participação na organização de eventos nacionais</t>
  </si>
  <si>
    <t>Participação na organização de eventos regionais ou locais</t>
  </si>
  <si>
    <t>Participação na organização de palestras</t>
  </si>
  <si>
    <t>palestra</t>
  </si>
  <si>
    <t xml:space="preserve">VII - Outras pós-graduações lato sensu, na área de interesse, além daquela que o habilita e define o nível de RSC pretendido, no âmbito do plano de 
qualificação institucional                                                                                                                                                                                        </t>
  </si>
  <si>
    <t xml:space="preserve">Curso de aperfeiçoamento (carga horária mínima de 180 horas) ou especialização                       </t>
  </si>
  <si>
    <t>Aprovação em disciplinas cursadas em programa de mestrado  não concluídos</t>
  </si>
  <si>
    <t>Total RSC II</t>
  </si>
  <si>
    <t>RESUMO DE PONTUAÇÃO POR DIRETRIZ/NÍVEL DO RSC</t>
  </si>
  <si>
    <t>RECONHECIMENTO DE SABERES E COMPETÊNCIAS RSC I</t>
  </si>
  <si>
    <t>Pontuação Máxima</t>
  </si>
  <si>
    <t>% em relação ao máximo</t>
  </si>
  <si>
    <t>I - Experiência na área de formação e/ou atuação do docente, anterior ao ingresso na Instituição, contemplando o impacto de suas ações nas demais diretrizes dispostas para todos os níveis</t>
  </si>
  <si>
    <t xml:space="preserve">II - Cursos de capacitação na área de interesse institucional </t>
  </si>
  <si>
    <t>IV - Atuação em comissões e representações institucionais, de classes e profissionais, contemplando o impacto de suas ações nas demais diretrizes dispostas para todos os níveis do RSC .</t>
  </si>
  <si>
    <t>V - Produção de material didático e/ou implantação de ambientes de aprendizagem, nas atividades de ensino, pesquisa, extensão e/ou inovação.</t>
  </si>
  <si>
    <t xml:space="preserve">VI - Atuação na gestão acadêmica e institucional, contemplando o impacto de suas ações nas demais diretrizes dispostas para todos os níveis da RSC.  </t>
  </si>
  <si>
    <t>VII - Participação em processos seletivos, em bancas de avaliação  acadêmica e/ou de concursos.</t>
  </si>
  <si>
    <t xml:space="preserve">VIII - Outras graduações, na área de interesse, além daquela que o habilita e define o nível de RSC pretendido, no âmbito do plano de qualificação institucional. </t>
  </si>
  <si>
    <t>RECONHECIMENTO DE SABERES E COMPETÊNCIAS RSC II</t>
  </si>
  <si>
    <t>I - Orientação do corpo discente em atividades de ensino, extensão, pesquisa e/ou inovação.</t>
  </si>
  <si>
    <t>II - Participação no desenvolvimento de protótipos, depósitos e/ou registros de propriedade intelectual.</t>
  </si>
  <si>
    <t>III - Participação em grupos de trabalho e oficinas institucionais.</t>
  </si>
  <si>
    <t xml:space="preserve">IV - Participação no desenvolvimento de projetos, de interesse institucional, de ensino, pesquisa, extensão e/ou inovação. </t>
  </si>
  <si>
    <t>V - Participação no desenvolvimento de projetos e/ou práticas pedagógicas de reconhecida relevância.</t>
  </si>
  <si>
    <t>VI - Participação na organização de eventos científicos, tecnológicos, esportivos, sociais e/ou culturais.</t>
  </si>
  <si>
    <t xml:space="preserve">VII - Outras pós-graduações lato sensu, na área de interesse, além daquela que o habilita e define o nível de RSC pretendido, no âmbito do plano de qualificação institucional. </t>
  </si>
  <si>
    <t>Total</t>
  </si>
  <si>
    <t>I - Desenvolvimento, produção e transferência de tecnologias .</t>
  </si>
  <si>
    <t>II - Desenvolvimento de pesquisas e aplicação de métodos e tecnologias educacionais que proporcionem a interdisciplinaridade e a integração de conteúdos acadêmicos na educação profissional e tecnológica ou na educação básica.</t>
  </si>
  <si>
    <t>III - Desenvolvimento de pesquisas e atividades de extensão que proporcionem a articulação institucional com os arranjos sociais, culturais e produtivos.</t>
  </si>
  <si>
    <t xml:space="preserve">IV - Atuação em projetos e/ou atividades em parceria com outras Instituições. </t>
  </si>
  <si>
    <t>V - Atuação em atividades de assistência técnica nacional e/ou internacional.</t>
  </si>
  <si>
    <t xml:space="preserve">VI - Outras pós-graduações stricto sensu, na área de interesse, além daquela que o habilita e define o nível de RSC pretendido, no âmbito do plano de qualificação institucional. </t>
  </si>
  <si>
    <t xml:space="preserve"> VII - Produção acadêmica e/ou tecnológica, nas atividades de ensino, pesquisa, extensão e/ou inovação.</t>
  </si>
  <si>
    <t>Implantação</t>
  </si>
  <si>
    <t>Anexo VII</t>
  </si>
  <si>
    <t>RECONHECIMENTO DE SABERES E COMPETÊNCIAS
RSC II</t>
  </si>
  <si>
    <t>RECONHECIMENTO DE SABERES E COMPETÊNCIAS
RSC III</t>
  </si>
  <si>
    <t xml:space="preserve">Apresentação ou publicação de trabalho em evento nacional </t>
  </si>
  <si>
    <t xml:space="preserve">Apresentação ou publicação de trabalho em evento internacional </t>
  </si>
  <si>
    <t xml:space="preserve">Publicação de relatório de pesquisa interna   </t>
  </si>
  <si>
    <t>Apresentação ou publicação de trabalho de pesquisa ou extensão em evento regional/local</t>
  </si>
  <si>
    <t xml:space="preserve">Publicação de artigo em revista indexada     </t>
  </si>
  <si>
    <t xml:space="preserve">Publicação de artigo em revista não indexada    </t>
  </si>
  <si>
    <t>Publicação de protocolos, manuais, nota e/ou comunicado técnico</t>
  </si>
  <si>
    <t xml:space="preserve">Tradutor de material técnico      </t>
  </si>
  <si>
    <t xml:space="preserve">Membro de Comitê editorial   </t>
  </si>
  <si>
    <t xml:space="preserve">Autor e/ou coautor de capítulo de livro publicado     </t>
  </si>
  <si>
    <t xml:space="preserve">Revisor de livro      </t>
  </si>
  <si>
    <t>Tradutor de livro</t>
  </si>
  <si>
    <r>
      <t>Membro de equipe técnica de editoração (</t>
    </r>
    <r>
      <rPr>
        <i/>
        <sz val="8"/>
        <rFont val="Calibri"/>
        <family val="2"/>
        <scheme val="minor"/>
      </rPr>
      <t>design</t>
    </r>
    <r>
      <rPr>
        <sz val="10"/>
        <rFont val="Calibri"/>
        <family val="2"/>
        <scheme val="minor"/>
      </rPr>
      <t xml:space="preserve"> instrucional, pesquisa iconográfica, diagramação) de livros </t>
    </r>
  </si>
  <si>
    <t xml:space="preserve">Participação como Organizador de livro publicado      </t>
  </si>
  <si>
    <t xml:space="preserve">Autor e/ou coautor de obra literária (livros, mídias, sites especializados)  </t>
  </si>
  <si>
    <t xml:space="preserve">Elaboração de apostila especializada de autoria própria      </t>
  </si>
  <si>
    <t>RECONHECIMENTO DE SABERES E COMPETÊNCIAS RSC III</t>
  </si>
  <si>
    <t>Autor/coautor de livro didático</t>
  </si>
  <si>
    <t>Projeto e implantação de ambientes de ensino/aprendizagem presenciais ou virtuais, laboratórios, oficinas, estúdios, salas ou áreas para práticas esportivas ou culturais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</si>
</sst>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name val="Arial"/>
      <family val="2"/>
    </font>
    <font>
      <b/>
      <sz val="10"/>
      <name val="Calibri"/>
      <family val="2"/>
      <scheme val="minor"/>
    </font>
    <font>
      <sz val="10"/>
      <name val="Calibri"/>
      <family val="2"/>
      <scheme val="minor"/>
    </font>
    <font>
      <i/>
      <sz val="8"/>
      <name val="Calibri"/>
      <family val="2"/>
      <scheme val="minor"/>
    </font>
    <font>
      <i/>
      <sz val="10"/>
      <name val="Calibri"/>
      <family val="2"/>
      <scheme val="minor"/>
    </font>
    <font>
      <b/>
      <i/>
      <sz val="11"/>
      <name val="Calibri"/>
      <family val="2"/>
    </font>
    <font>
      <i/>
      <sz val="11"/>
      <name val="Calibri"/>
      <family val="2"/>
    </font>
    <font>
      <b/>
      <i/>
      <sz val="14"/>
      <name val="Calibri"/>
      <family val="2"/>
    </font>
  </fonts>
  <fills count="10">
    <fill>
      <patternFill patternType="none"/>
    </fill>
    <fill>
      <patternFill patternType="gray125"/>
    </fill>
    <fill>
      <patternFill patternType="solid">
        <fgColor indexed="22"/>
        <bgColor indexed="31"/>
      </patternFill>
    </fill>
    <fill>
      <patternFill patternType="solid">
        <fgColor indexed="9"/>
        <bgColor indexed="27"/>
      </patternFill>
    </fill>
    <fill>
      <patternFill patternType="solid">
        <fgColor indexed="27"/>
        <bgColor indexed="26"/>
      </patternFill>
    </fill>
    <fill>
      <patternFill patternType="solid">
        <fgColor theme="9" tint="0.59999389629810485"/>
        <bgColor indexed="31"/>
      </patternFill>
    </fill>
    <fill>
      <patternFill patternType="solid">
        <fgColor theme="6" tint="0.59999389629810485"/>
        <bgColor indexed="27"/>
      </patternFill>
    </fill>
    <fill>
      <patternFill patternType="solid">
        <fgColor rgb="FFE5DFEC"/>
        <bgColor indexed="64"/>
      </patternFill>
    </fill>
    <fill>
      <patternFill patternType="solid">
        <fgColor theme="9" tint="0.59999389629810485"/>
        <bgColor indexed="64"/>
      </patternFill>
    </fill>
    <fill>
      <patternFill patternType="solid">
        <fgColor theme="0" tint="-0.14999847407452621"/>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Font="1"/>
    <xf numFmtId="0" fontId="2" fillId="3"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2" fontId="2" fillId="3"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xf>
    <xf numFmtId="0" fontId="1" fillId="5" borderId="2" xfId="0" applyFont="1" applyFill="1" applyBorder="1" applyAlignment="1">
      <alignment horizontal="center" vertical="center"/>
    </xf>
    <xf numFmtId="0" fontId="2" fillId="3" borderId="2" xfId="0" applyFont="1" applyFill="1" applyBorder="1" applyAlignment="1">
      <alignment horizontal="center" vertical="center"/>
    </xf>
    <xf numFmtId="2" fontId="2" fillId="3"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lignment horizontal="justify" vertical="center"/>
    </xf>
    <xf numFmtId="0" fontId="2" fillId="0" borderId="2" xfId="0" applyFont="1" applyBorder="1" applyAlignment="1">
      <alignment vertical="center" wrapText="1"/>
    </xf>
    <xf numFmtId="0" fontId="2" fillId="0" borderId="2" xfId="0" applyFont="1" applyBorder="1"/>
    <xf numFmtId="0" fontId="2" fillId="0" borderId="2" xfId="0" applyFont="1" applyBorder="1" applyAlignment="1">
      <alignment vertical="center"/>
    </xf>
    <xf numFmtId="0" fontId="2" fillId="3" borderId="2" xfId="0" applyFont="1" applyFill="1" applyBorder="1" applyAlignment="1">
      <alignment vertical="center" wrapText="1"/>
    </xf>
    <xf numFmtId="0" fontId="2" fillId="0" borderId="2" xfId="0" applyFont="1" applyBorder="1" applyAlignment="1">
      <alignment horizontal="justify" vertical="center" wrapText="1"/>
    </xf>
    <xf numFmtId="0" fontId="2" fillId="0" borderId="2"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vertical="top"/>
    </xf>
    <xf numFmtId="0" fontId="5" fillId="8" borderId="2" xfId="0" applyFont="1" applyFill="1" applyBorder="1" applyAlignment="1">
      <alignment horizontal="center" vertical="center" wrapText="1"/>
    </xf>
    <xf numFmtId="0" fontId="6"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7" fillId="7" borderId="2" xfId="0" applyFont="1" applyFill="1" applyBorder="1" applyAlignment="1">
      <alignment vertical="center" wrapText="1"/>
    </xf>
    <xf numFmtId="0" fontId="7" fillId="7" borderId="2" xfId="0" applyFont="1" applyFill="1" applyBorder="1" applyAlignment="1">
      <alignment horizontal="center" vertical="center" wrapText="1"/>
    </xf>
    <xf numFmtId="0" fontId="6" fillId="0" borderId="2" xfId="0" applyFont="1" applyBorder="1" applyAlignment="1">
      <alignment vertical="center" wrapText="1"/>
    </xf>
    <xf numFmtId="0" fontId="0" fillId="0" borderId="0" xfId="0" applyFill="1"/>
    <xf numFmtId="0" fontId="7" fillId="9" borderId="2" xfId="0" applyFont="1" applyFill="1" applyBorder="1" applyAlignment="1">
      <alignment vertical="center" wrapText="1"/>
    </xf>
    <xf numFmtId="0" fontId="7" fillId="9"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Fill="1" applyBorder="1" applyAlignment="1">
      <alignment horizontal="center" vertical="center" wrapText="1"/>
    </xf>
    <xf numFmtId="1" fontId="1" fillId="4" borderId="2" xfId="0" applyNumberFormat="1" applyFont="1" applyFill="1" applyBorder="1" applyAlignment="1">
      <alignment horizontal="center"/>
    </xf>
    <xf numFmtId="1" fontId="1" fillId="4" borderId="2" xfId="0" applyNumberFormat="1" applyFont="1" applyFill="1" applyBorder="1" applyAlignment="1">
      <alignment horizontal="center" vertical="center" wrapText="1"/>
    </xf>
    <xf numFmtId="1" fontId="1" fillId="4" borderId="2" xfId="0" applyNumberFormat="1" applyFont="1" applyFill="1" applyBorder="1" applyAlignment="1">
      <alignment horizontal="center" vertical="center"/>
    </xf>
    <xf numFmtId="1" fontId="1" fillId="4" borderId="1" xfId="0" applyNumberFormat="1" applyFont="1" applyFill="1" applyBorder="1" applyAlignment="1">
      <alignment horizontal="center"/>
    </xf>
    <xf numFmtId="0" fontId="0" fillId="0" borderId="2" xfId="0" applyNumberFormat="1" applyBorder="1" applyAlignment="1" applyProtection="1">
      <alignment horizontal="center" vertical="center"/>
      <protection locked="0"/>
    </xf>
    <xf numFmtId="1" fontId="0" fillId="0" borderId="2" xfId="0" applyNumberFormat="1" applyBorder="1" applyAlignment="1">
      <alignment horizontal="center" vertical="center"/>
    </xf>
    <xf numFmtId="1"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0" fontId="2" fillId="0" borderId="2" xfId="0" applyNumberFormat="1" applyFont="1" applyBorder="1" applyAlignment="1" applyProtection="1">
      <alignment horizontal="center" vertical="center"/>
      <protection locked="0"/>
    </xf>
    <xf numFmtId="2"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4" xfId="0" applyFont="1" applyBorder="1" applyAlignment="1">
      <alignment horizontal="center" vertical="top"/>
    </xf>
    <xf numFmtId="0" fontId="1" fillId="5" borderId="2" xfId="0" applyFont="1" applyFill="1" applyBorder="1" applyAlignment="1">
      <alignment horizontal="center" vertical="center"/>
    </xf>
    <xf numFmtId="0" fontId="1" fillId="6" borderId="2" xfId="0" applyFont="1" applyFill="1" applyBorder="1" applyAlignment="1">
      <alignment horizontal="justify" vertical="center"/>
    </xf>
    <xf numFmtId="0" fontId="0" fillId="0" borderId="5" xfId="0" applyBorder="1" applyAlignment="1">
      <alignment horizontal="center"/>
    </xf>
    <xf numFmtId="0" fontId="1" fillId="4" borderId="2" xfId="0" applyFont="1" applyFill="1" applyBorder="1" applyAlignment="1">
      <alignment horizontal="right" vertical="center"/>
    </xf>
    <xf numFmtId="0" fontId="1" fillId="6" borderId="2" xfId="0" applyFont="1" applyFill="1" applyBorder="1" applyAlignment="1">
      <alignment horizontal="left" vertical="center" wrapText="1"/>
    </xf>
    <xf numFmtId="0" fontId="0" fillId="0" borderId="5" xfId="0" applyBorder="1" applyAlignment="1">
      <alignment horizontal="left"/>
    </xf>
    <xf numFmtId="0" fontId="0" fillId="0" borderId="3" xfId="0" applyBorder="1" applyAlignment="1">
      <alignment horizontal="center"/>
    </xf>
    <xf numFmtId="0" fontId="2" fillId="0" borderId="0" xfId="0" applyFont="1" applyBorder="1" applyAlignment="1">
      <alignment horizontal="center"/>
    </xf>
    <xf numFmtId="0" fontId="1" fillId="4" borderId="2" xfId="0" applyFont="1" applyFill="1" applyBorder="1" applyAlignment="1">
      <alignment horizontal="center" vertical="center"/>
    </xf>
    <xf numFmtId="0" fontId="2" fillId="0" borderId="5" xfId="0" applyFont="1" applyBorder="1" applyAlignment="1">
      <alignment horizontal="center"/>
    </xf>
    <xf numFmtId="0" fontId="1" fillId="6" borderId="2" xfId="0" applyFont="1" applyFill="1" applyBorder="1" applyAlignment="1">
      <alignment horizontal="left" vertical="center"/>
    </xf>
    <xf numFmtId="0" fontId="1" fillId="4" borderId="2" xfId="0" applyFont="1" applyFill="1" applyBorder="1" applyAlignment="1">
      <alignment horizontal="right" vertical="center" wrapText="1"/>
    </xf>
    <xf numFmtId="0" fontId="1" fillId="6" borderId="2" xfId="0" applyFont="1" applyFill="1" applyBorder="1" applyAlignment="1">
      <alignment horizontal="justify" vertical="center" wrapText="1"/>
    </xf>
    <xf numFmtId="0" fontId="2" fillId="0" borderId="3" xfId="0" applyFont="1" applyBorder="1" applyAlignment="1">
      <alignment horizontal="center"/>
    </xf>
    <xf numFmtId="0" fontId="1"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7"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808080"/>
      <rgbColor rgb="009999FF"/>
      <rgbColor rgb="00993366"/>
      <rgbColor rgb="00E6E6E6"/>
      <rgbColor rgb="00E6E6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133350</xdr:rowOff>
    </xdr:from>
    <xdr:to>
      <xdr:col>4</xdr:col>
      <xdr:colOff>514350</xdr:colOff>
      <xdr:row>1</xdr:row>
      <xdr:rowOff>19050</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950" y="133350"/>
          <a:ext cx="704850" cy="647700"/>
        </a:xfrm>
        <a:prstGeom prst="rect">
          <a:avLst/>
        </a:prstGeom>
        <a:solidFill>
          <a:srgbClr val="FFFFFF">
            <a:alpha val="0"/>
          </a:srgbClr>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600075</xdr:colOff>
      <xdr:row>0</xdr:row>
      <xdr:rowOff>114300</xdr:rowOff>
    </xdr:from>
    <xdr:to>
      <xdr:col>4</xdr:col>
      <xdr:colOff>523875</xdr:colOff>
      <xdr:row>1</xdr:row>
      <xdr:rowOff>0</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114300"/>
          <a:ext cx="704850" cy="647700"/>
        </a:xfrm>
        <a:prstGeom prst="rect">
          <a:avLst/>
        </a:prstGeom>
        <a:solidFill>
          <a:srgbClr val="FFFFFF">
            <a:alpha val="0"/>
          </a:srgbClr>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600075</xdr:colOff>
      <xdr:row>0</xdr:row>
      <xdr:rowOff>114300</xdr:rowOff>
    </xdr:from>
    <xdr:to>
      <xdr:col>4</xdr:col>
      <xdr:colOff>523875</xdr:colOff>
      <xdr:row>1</xdr:row>
      <xdr:rowOff>0</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114300"/>
          <a:ext cx="704850" cy="647700"/>
        </a:xfrm>
        <a:prstGeom prst="rect">
          <a:avLst/>
        </a:prstGeom>
        <a:solidFill>
          <a:srgbClr val="FFFFFF">
            <a:alpha val="0"/>
          </a:srgb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4124325</xdr:colOff>
      <xdr:row>0</xdr:row>
      <xdr:rowOff>114300</xdr:rowOff>
    </xdr:from>
    <xdr:to>
      <xdr:col>0</xdr:col>
      <xdr:colOff>4829175</xdr:colOff>
      <xdr:row>1</xdr:row>
      <xdr:rowOff>0</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4325" y="114300"/>
          <a:ext cx="704850" cy="647700"/>
        </a:xfrm>
        <a:prstGeom prst="rect">
          <a:avLst/>
        </a:prstGeom>
        <a:solidFill>
          <a:srgbClr val="FFFFFF">
            <a:alpha val="0"/>
          </a:srgbClr>
        </a:solid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tabSelected="1" workbookViewId="0">
      <pane ySplit="7" topLeftCell="A9" activePane="bottomLeft" state="frozen"/>
      <selection pane="bottomLeft" activeCell="G9" sqref="G9"/>
    </sheetView>
  </sheetViews>
  <sheetFormatPr defaultRowHeight="12.75" x14ac:dyDescent="0.2"/>
  <cols>
    <col min="1" max="1" width="3.28515625" customWidth="1"/>
    <col min="2" max="2" width="38.7109375" customWidth="1"/>
    <col min="3" max="10" width="11.7109375" customWidth="1"/>
  </cols>
  <sheetData>
    <row r="1" spans="1:10" ht="60" customHeight="1" x14ac:dyDescent="0.2">
      <c r="A1" s="47"/>
      <c r="B1" s="47"/>
      <c r="C1" s="47"/>
      <c r="D1" s="47"/>
      <c r="E1" s="47"/>
      <c r="F1" s="47"/>
      <c r="G1" s="47"/>
      <c r="H1" s="47"/>
      <c r="I1" s="47"/>
      <c r="J1" s="47"/>
    </row>
    <row r="2" spans="1:10" ht="51" customHeight="1" x14ac:dyDescent="0.2">
      <c r="A2" s="48" t="s">
        <v>89</v>
      </c>
      <c r="B2" s="49"/>
      <c r="C2" s="49"/>
      <c r="D2" s="49"/>
      <c r="E2" s="49"/>
      <c r="F2" s="49"/>
      <c r="G2" s="49"/>
      <c r="H2" s="49"/>
      <c r="I2" s="49"/>
      <c r="J2" s="49"/>
    </row>
    <row r="3" spans="1:10" x14ac:dyDescent="0.2">
      <c r="A3" s="50"/>
      <c r="B3" s="50"/>
      <c r="C3" s="50"/>
      <c r="D3" s="50"/>
      <c r="E3" s="50"/>
      <c r="F3" s="50"/>
      <c r="G3" s="50"/>
      <c r="H3" s="50"/>
      <c r="I3" s="50"/>
      <c r="J3" s="50"/>
    </row>
    <row r="4" spans="1:10" ht="21.95" customHeight="1" x14ac:dyDescent="0.2">
      <c r="A4" s="51" t="s">
        <v>95</v>
      </c>
      <c r="B4" s="51"/>
      <c r="C4" s="51"/>
      <c r="D4" s="51"/>
      <c r="E4" s="51"/>
      <c r="F4" s="51"/>
      <c r="G4" s="51"/>
      <c r="H4" s="51"/>
      <c r="I4" s="51"/>
      <c r="J4" s="51"/>
    </row>
    <row r="5" spans="1:10" ht="30" customHeight="1" x14ac:dyDescent="0.2">
      <c r="A5" s="52" t="s">
        <v>88</v>
      </c>
      <c r="B5" s="52"/>
      <c r="C5" s="52"/>
      <c r="D5" s="52"/>
      <c r="E5" s="52"/>
      <c r="F5" s="52"/>
      <c r="G5" s="52"/>
      <c r="H5" s="52"/>
      <c r="I5" s="52"/>
      <c r="J5" s="52"/>
    </row>
    <row r="6" spans="1:10" ht="48" customHeight="1" x14ac:dyDescent="0.2">
      <c r="A6" s="45" t="s">
        <v>135</v>
      </c>
      <c r="B6" s="45"/>
      <c r="C6" s="46" t="s">
        <v>1</v>
      </c>
      <c r="D6" s="46"/>
      <c r="E6" s="46"/>
      <c r="F6" s="46"/>
      <c r="G6" s="46" t="s">
        <v>2</v>
      </c>
      <c r="H6" s="46"/>
      <c r="I6" s="46"/>
      <c r="J6" s="46"/>
    </row>
    <row r="7" spans="1:10" ht="51.95" customHeight="1" x14ac:dyDescent="0.2">
      <c r="A7" s="45"/>
      <c r="B7" s="45"/>
      <c r="C7" s="31" t="s">
        <v>96</v>
      </c>
      <c r="D7" s="31" t="s">
        <v>97</v>
      </c>
      <c r="E7" s="31" t="s">
        <v>98</v>
      </c>
      <c r="F7" s="31" t="s">
        <v>3</v>
      </c>
      <c r="G7" s="31" t="s">
        <v>86</v>
      </c>
      <c r="H7" s="31" t="s">
        <v>4</v>
      </c>
      <c r="I7" s="31" t="s">
        <v>5</v>
      </c>
      <c r="J7" s="31" t="s">
        <v>87</v>
      </c>
    </row>
    <row r="8" spans="1:10" ht="39.950000000000003" customHeight="1" x14ac:dyDescent="0.2">
      <c r="A8" s="56" t="s">
        <v>99</v>
      </c>
      <c r="B8" s="56"/>
      <c r="C8" s="56"/>
      <c r="D8" s="56"/>
      <c r="E8" s="56"/>
      <c r="F8" s="56"/>
      <c r="G8" s="56"/>
      <c r="H8" s="56"/>
      <c r="I8" s="56"/>
      <c r="J8" s="56"/>
    </row>
    <row r="9" spans="1:10" ht="25.5" x14ac:dyDescent="0.2">
      <c r="A9" s="2">
        <v>1</v>
      </c>
      <c r="B9" s="13" t="s">
        <v>100</v>
      </c>
      <c r="C9" s="4">
        <v>0.2</v>
      </c>
      <c r="D9" s="2" t="s">
        <v>24</v>
      </c>
      <c r="E9" s="2">
        <v>50</v>
      </c>
      <c r="F9" s="2">
        <v>10</v>
      </c>
      <c r="G9" s="38"/>
      <c r="H9" s="32" t="str">
        <f>IF($G9="","",$C9*$G9)</f>
        <v/>
      </c>
      <c r="I9" s="5">
        <v>1</v>
      </c>
      <c r="J9" s="39" t="str">
        <f>IF($G9="","",ROUND($H9*$I9,0))</f>
        <v/>
      </c>
    </row>
    <row r="10" spans="1:10" ht="25.5" x14ac:dyDescent="0.2">
      <c r="A10" s="2">
        <v>2</v>
      </c>
      <c r="B10" s="13" t="s">
        <v>101</v>
      </c>
      <c r="C10" s="4">
        <v>0.2</v>
      </c>
      <c r="D10" s="2" t="s">
        <v>24</v>
      </c>
      <c r="E10" s="2">
        <v>50</v>
      </c>
      <c r="F10" s="2">
        <v>10</v>
      </c>
      <c r="G10" s="38"/>
      <c r="H10" s="32" t="str">
        <f t="shared" ref="H10:H29" si="0">IF($G10="","",$C10*$G10)</f>
        <v/>
      </c>
      <c r="I10" s="5">
        <v>1</v>
      </c>
      <c r="J10" s="39" t="str">
        <f t="shared" ref="J10:J29" si="1">IF($G10="","",ROUND($H10*$I10,0))</f>
        <v/>
      </c>
    </row>
    <row r="11" spans="1:10" ht="25.5" x14ac:dyDescent="0.2">
      <c r="A11" s="2">
        <v>3</v>
      </c>
      <c r="B11" s="13" t="s">
        <v>102</v>
      </c>
      <c r="C11" s="4">
        <v>0.08</v>
      </c>
      <c r="D11" s="2" t="s">
        <v>24</v>
      </c>
      <c r="E11" s="2">
        <v>125</v>
      </c>
      <c r="F11" s="2">
        <v>10</v>
      </c>
      <c r="G11" s="38"/>
      <c r="H11" s="32" t="str">
        <f t="shared" si="0"/>
        <v/>
      </c>
      <c r="I11" s="5">
        <v>1</v>
      </c>
      <c r="J11" s="39" t="str">
        <f t="shared" si="1"/>
        <v/>
      </c>
    </row>
    <row r="12" spans="1:10" ht="51" x14ac:dyDescent="0.2">
      <c r="A12" s="2">
        <v>4</v>
      </c>
      <c r="B12" s="13" t="s">
        <v>103</v>
      </c>
      <c r="C12" s="5">
        <v>0.08</v>
      </c>
      <c r="D12" s="5" t="s">
        <v>24</v>
      </c>
      <c r="E12" s="5">
        <v>125</v>
      </c>
      <c r="F12" s="5">
        <v>10</v>
      </c>
      <c r="G12" s="38"/>
      <c r="H12" s="32" t="str">
        <f t="shared" si="0"/>
        <v/>
      </c>
      <c r="I12" s="5">
        <v>1</v>
      </c>
      <c r="J12" s="39" t="str">
        <f t="shared" si="1"/>
        <v/>
      </c>
    </row>
    <row r="13" spans="1:10" ht="38.25" x14ac:dyDescent="0.2">
      <c r="A13" s="2">
        <v>5</v>
      </c>
      <c r="B13" s="13" t="s">
        <v>106</v>
      </c>
      <c r="C13" s="5">
        <v>0.04</v>
      </c>
      <c r="D13" s="5" t="s">
        <v>24</v>
      </c>
      <c r="E13" s="5">
        <v>250</v>
      </c>
      <c r="F13" s="5">
        <v>10</v>
      </c>
      <c r="G13" s="38"/>
      <c r="H13" s="32" t="str">
        <f t="shared" si="0"/>
        <v/>
      </c>
      <c r="I13" s="5">
        <v>1</v>
      </c>
      <c r="J13" s="39" t="str">
        <f t="shared" si="1"/>
        <v/>
      </c>
    </row>
    <row r="14" spans="1:10" ht="25.5" x14ac:dyDescent="0.2">
      <c r="A14" s="2">
        <v>6</v>
      </c>
      <c r="B14" s="13" t="s">
        <v>107</v>
      </c>
      <c r="C14" s="5">
        <v>0.08</v>
      </c>
      <c r="D14" s="5" t="s">
        <v>24</v>
      </c>
      <c r="E14" s="5">
        <v>125</v>
      </c>
      <c r="F14" s="5">
        <v>10</v>
      </c>
      <c r="G14" s="38"/>
      <c r="H14" s="32" t="str">
        <f t="shared" si="0"/>
        <v/>
      </c>
      <c r="I14" s="5">
        <v>1</v>
      </c>
      <c r="J14" s="39" t="str">
        <f t="shared" si="1"/>
        <v/>
      </c>
    </row>
    <row r="15" spans="1:10" x14ac:dyDescent="0.2">
      <c r="A15" s="2">
        <v>7</v>
      </c>
      <c r="B15" s="14" t="s">
        <v>104</v>
      </c>
      <c r="C15" s="5">
        <v>0.08</v>
      </c>
      <c r="D15" s="5" t="s">
        <v>24</v>
      </c>
      <c r="E15" s="5">
        <v>125</v>
      </c>
      <c r="F15" s="5">
        <v>10</v>
      </c>
      <c r="G15" s="38"/>
      <c r="H15" s="32" t="str">
        <f t="shared" si="0"/>
        <v/>
      </c>
      <c r="I15" s="5">
        <v>1</v>
      </c>
      <c r="J15" s="39" t="str">
        <f t="shared" si="1"/>
        <v/>
      </c>
    </row>
    <row r="16" spans="1:10" ht="38.25" x14ac:dyDescent="0.2">
      <c r="A16" s="2">
        <v>8</v>
      </c>
      <c r="B16" s="13" t="s">
        <v>105</v>
      </c>
      <c r="C16" s="5">
        <v>0.04</v>
      </c>
      <c r="D16" s="5" t="s">
        <v>24</v>
      </c>
      <c r="E16" s="5">
        <v>250</v>
      </c>
      <c r="F16" s="5">
        <v>10</v>
      </c>
      <c r="G16" s="38"/>
      <c r="H16" s="32" t="str">
        <f t="shared" si="0"/>
        <v/>
      </c>
      <c r="I16" s="5">
        <v>1</v>
      </c>
      <c r="J16" s="39" t="str">
        <f t="shared" si="1"/>
        <v/>
      </c>
    </row>
    <row r="17" spans="1:10" x14ac:dyDescent="0.2">
      <c r="A17" s="2">
        <v>9</v>
      </c>
      <c r="B17" s="13" t="s">
        <v>108</v>
      </c>
      <c r="C17" s="5">
        <v>0.2</v>
      </c>
      <c r="D17" s="5" t="s">
        <v>121</v>
      </c>
      <c r="E17" s="5">
        <v>50</v>
      </c>
      <c r="F17" s="5">
        <v>10</v>
      </c>
      <c r="G17" s="38"/>
      <c r="H17" s="32" t="str">
        <f t="shared" si="0"/>
        <v/>
      </c>
      <c r="I17" s="5">
        <v>1</v>
      </c>
      <c r="J17" s="39" t="str">
        <f t="shared" si="1"/>
        <v/>
      </c>
    </row>
    <row r="18" spans="1:10" ht="38.25" x14ac:dyDescent="0.2">
      <c r="A18" s="2">
        <v>10</v>
      </c>
      <c r="B18" s="13" t="s">
        <v>109</v>
      </c>
      <c r="C18" s="5">
        <v>0.08</v>
      </c>
      <c r="D18" s="5" t="s">
        <v>121</v>
      </c>
      <c r="E18" s="5">
        <v>125</v>
      </c>
      <c r="F18" s="5">
        <v>10</v>
      </c>
      <c r="G18" s="38"/>
      <c r="H18" s="32" t="str">
        <f t="shared" si="0"/>
        <v/>
      </c>
      <c r="I18" s="5">
        <v>1</v>
      </c>
      <c r="J18" s="39" t="str">
        <f t="shared" si="1"/>
        <v/>
      </c>
    </row>
    <row r="19" spans="1:10" ht="63.75" x14ac:dyDescent="0.2">
      <c r="A19" s="2">
        <v>11</v>
      </c>
      <c r="B19" s="13" t="s">
        <v>110</v>
      </c>
      <c r="C19" s="5">
        <v>1.25</v>
      </c>
      <c r="D19" s="5" t="s">
        <v>122</v>
      </c>
      <c r="E19" s="5">
        <v>8</v>
      </c>
      <c r="F19" s="5">
        <v>10</v>
      </c>
      <c r="G19" s="38"/>
      <c r="H19" s="32" t="str">
        <f t="shared" si="0"/>
        <v/>
      </c>
      <c r="I19" s="5">
        <v>1</v>
      </c>
      <c r="J19" s="39" t="str">
        <f t="shared" si="1"/>
        <v/>
      </c>
    </row>
    <row r="20" spans="1:10" ht="63.75" x14ac:dyDescent="0.2">
      <c r="A20" s="2">
        <v>12</v>
      </c>
      <c r="B20" s="13" t="s">
        <v>111</v>
      </c>
      <c r="C20" s="5">
        <v>0.5</v>
      </c>
      <c r="D20" s="13" t="s">
        <v>123</v>
      </c>
      <c r="E20" s="5">
        <v>20</v>
      </c>
      <c r="F20" s="5">
        <v>10</v>
      </c>
      <c r="G20" s="38"/>
      <c r="H20" s="32" t="str">
        <f t="shared" si="0"/>
        <v/>
      </c>
      <c r="I20" s="5">
        <v>1</v>
      </c>
      <c r="J20" s="39" t="str">
        <f t="shared" si="1"/>
        <v/>
      </c>
    </row>
    <row r="21" spans="1:10" ht="25.5" x14ac:dyDescent="0.2">
      <c r="A21" s="2">
        <v>13</v>
      </c>
      <c r="B21" s="13" t="s">
        <v>112</v>
      </c>
      <c r="C21" s="5">
        <v>0.08</v>
      </c>
      <c r="D21" s="5" t="s">
        <v>24</v>
      </c>
      <c r="E21" s="5">
        <v>125</v>
      </c>
      <c r="F21" s="5">
        <v>10</v>
      </c>
      <c r="G21" s="38"/>
      <c r="H21" s="32" t="str">
        <f t="shared" si="0"/>
        <v/>
      </c>
      <c r="I21" s="5">
        <v>1</v>
      </c>
      <c r="J21" s="39" t="str">
        <f t="shared" si="1"/>
        <v/>
      </c>
    </row>
    <row r="22" spans="1:10" ht="76.5" x14ac:dyDescent="0.2">
      <c r="A22" s="2">
        <v>14</v>
      </c>
      <c r="B22" s="13" t="s">
        <v>113</v>
      </c>
      <c r="C22" s="5">
        <v>0.25</v>
      </c>
      <c r="D22" s="5" t="s">
        <v>124</v>
      </c>
      <c r="E22" s="5">
        <v>40</v>
      </c>
      <c r="F22" s="5">
        <v>10</v>
      </c>
      <c r="G22" s="38"/>
      <c r="H22" s="32" t="str">
        <f t="shared" si="0"/>
        <v/>
      </c>
      <c r="I22" s="5">
        <v>1</v>
      </c>
      <c r="J22" s="39" t="str">
        <f t="shared" si="1"/>
        <v/>
      </c>
    </row>
    <row r="23" spans="1:10" ht="38.25" x14ac:dyDescent="0.2">
      <c r="A23" s="2">
        <v>15</v>
      </c>
      <c r="B23" s="13" t="s">
        <v>114</v>
      </c>
      <c r="C23" s="5">
        <v>0.5</v>
      </c>
      <c r="D23" s="5" t="s">
        <v>124</v>
      </c>
      <c r="E23" s="5">
        <v>20</v>
      </c>
      <c r="F23" s="5">
        <v>10</v>
      </c>
      <c r="G23" s="38"/>
      <c r="H23" s="32" t="str">
        <f t="shared" si="0"/>
        <v/>
      </c>
      <c r="I23" s="5">
        <v>1</v>
      </c>
      <c r="J23" s="39" t="str">
        <f t="shared" si="1"/>
        <v/>
      </c>
    </row>
    <row r="24" spans="1:10" ht="102" x14ac:dyDescent="0.2">
      <c r="A24" s="2">
        <v>16</v>
      </c>
      <c r="B24" s="13" t="s">
        <v>115</v>
      </c>
      <c r="C24" s="5">
        <v>0.05</v>
      </c>
      <c r="D24" s="5" t="s">
        <v>125</v>
      </c>
      <c r="E24" s="5">
        <v>200</v>
      </c>
      <c r="F24" s="5">
        <v>10</v>
      </c>
      <c r="G24" s="38"/>
      <c r="H24" s="32" t="str">
        <f t="shared" si="0"/>
        <v/>
      </c>
      <c r="I24" s="5">
        <v>1</v>
      </c>
      <c r="J24" s="39" t="str">
        <f t="shared" si="1"/>
        <v/>
      </c>
    </row>
    <row r="25" spans="1:10" ht="38.25" x14ac:dyDescent="0.2">
      <c r="A25" s="2">
        <v>17</v>
      </c>
      <c r="B25" s="13" t="s">
        <v>116</v>
      </c>
      <c r="C25" s="5">
        <v>2.5</v>
      </c>
      <c r="D25" s="5" t="s">
        <v>125</v>
      </c>
      <c r="E25" s="5">
        <v>4</v>
      </c>
      <c r="F25" s="5">
        <v>10</v>
      </c>
      <c r="G25" s="38"/>
      <c r="H25" s="32" t="str">
        <f>IF($G25="","",$C25*$G25)</f>
        <v/>
      </c>
      <c r="I25" s="5">
        <v>1</v>
      </c>
      <c r="J25" s="39" t="str">
        <f t="shared" si="1"/>
        <v/>
      </c>
    </row>
    <row r="26" spans="1:10" ht="38.25" x14ac:dyDescent="0.2">
      <c r="A26" s="2">
        <v>18</v>
      </c>
      <c r="B26" s="13" t="s">
        <v>117</v>
      </c>
      <c r="C26" s="5">
        <v>1</v>
      </c>
      <c r="D26" s="5" t="s">
        <v>126</v>
      </c>
      <c r="E26" s="5">
        <v>10</v>
      </c>
      <c r="F26" s="5">
        <v>10</v>
      </c>
      <c r="G26" s="38"/>
      <c r="H26" s="32" t="str">
        <f t="shared" si="0"/>
        <v/>
      </c>
      <c r="I26" s="5">
        <v>1</v>
      </c>
      <c r="J26" s="39" t="str">
        <f t="shared" si="1"/>
        <v/>
      </c>
    </row>
    <row r="27" spans="1:10" ht="38.25" x14ac:dyDescent="0.2">
      <c r="A27" s="2">
        <v>19</v>
      </c>
      <c r="B27" s="13" t="s">
        <v>118</v>
      </c>
      <c r="C27" s="5">
        <v>2</v>
      </c>
      <c r="D27" s="5" t="s">
        <v>127</v>
      </c>
      <c r="E27" s="5">
        <v>5</v>
      </c>
      <c r="F27" s="5">
        <v>10</v>
      </c>
      <c r="G27" s="38"/>
      <c r="H27" s="32" t="str">
        <f t="shared" si="0"/>
        <v/>
      </c>
      <c r="I27" s="5">
        <v>1</v>
      </c>
      <c r="J27" s="39" t="str">
        <f t="shared" si="1"/>
        <v/>
      </c>
    </row>
    <row r="28" spans="1:10" ht="38.25" x14ac:dyDescent="0.2">
      <c r="A28" s="2">
        <v>20</v>
      </c>
      <c r="B28" s="13" t="s">
        <v>119</v>
      </c>
      <c r="C28" s="5">
        <v>0.1</v>
      </c>
      <c r="D28" s="5" t="s">
        <v>127</v>
      </c>
      <c r="E28" s="5">
        <v>100</v>
      </c>
      <c r="F28" s="5">
        <v>10</v>
      </c>
      <c r="G28" s="38"/>
      <c r="H28" s="32" t="str">
        <f t="shared" si="0"/>
        <v/>
      </c>
      <c r="I28" s="5">
        <v>1</v>
      </c>
      <c r="J28" s="39" t="str">
        <f t="shared" si="1"/>
        <v/>
      </c>
    </row>
    <row r="29" spans="1:10" x14ac:dyDescent="0.2">
      <c r="A29" s="2">
        <v>21</v>
      </c>
      <c r="B29" s="13" t="s">
        <v>120</v>
      </c>
      <c r="C29" s="5">
        <v>0.5</v>
      </c>
      <c r="D29" s="5" t="s">
        <v>128</v>
      </c>
      <c r="E29" s="5">
        <v>20</v>
      </c>
      <c r="F29" s="5">
        <v>10</v>
      </c>
      <c r="G29" s="38"/>
      <c r="H29" s="32" t="str">
        <f t="shared" si="0"/>
        <v/>
      </c>
      <c r="I29" s="5">
        <v>1</v>
      </c>
      <c r="J29" s="39" t="str">
        <f t="shared" si="1"/>
        <v/>
      </c>
    </row>
    <row r="30" spans="1:10" x14ac:dyDescent="0.2">
      <c r="A30" s="55" t="s">
        <v>10</v>
      </c>
      <c r="B30" s="55"/>
      <c r="C30" s="55"/>
      <c r="D30" s="55"/>
      <c r="E30" s="55"/>
      <c r="F30" s="55"/>
      <c r="G30" s="55"/>
      <c r="H30" s="55"/>
      <c r="I30" s="55"/>
      <c r="J30" s="34" t="str">
        <f>IF(AND(J9="",J10="",J11="",J12="",J13="",J14="",J15="",J16="",J17="",J18="",J19="",J20="",J21="",J22="",J23="",J24="",J25="",J26="",J27="",J28="",J29=""),"",IF(SUM(J9:J29)&gt;10,10,SUM(J9:J29)))</f>
        <v/>
      </c>
    </row>
    <row r="31" spans="1:10" x14ac:dyDescent="0.2">
      <c r="A31" s="57"/>
      <c r="B31" s="57"/>
      <c r="C31" s="57"/>
      <c r="D31" s="57"/>
      <c r="E31" s="57"/>
      <c r="F31" s="57"/>
      <c r="G31" s="57"/>
      <c r="H31" s="57"/>
      <c r="I31" s="57"/>
      <c r="J31" s="57"/>
    </row>
    <row r="32" spans="1:10" ht="39.950000000000003" customHeight="1" x14ac:dyDescent="0.2">
      <c r="A32" s="53" t="s">
        <v>129</v>
      </c>
      <c r="B32" s="53"/>
      <c r="C32" s="53"/>
      <c r="D32" s="53"/>
      <c r="E32" s="53"/>
      <c r="F32" s="53"/>
      <c r="G32" s="53"/>
      <c r="H32" s="53"/>
      <c r="I32" s="53"/>
      <c r="J32" s="53"/>
    </row>
    <row r="33" spans="1:10" ht="51" x14ac:dyDescent="0.2">
      <c r="A33" s="9">
        <v>22</v>
      </c>
      <c r="B33" s="13" t="s">
        <v>130</v>
      </c>
      <c r="C33" s="10">
        <v>0.2</v>
      </c>
      <c r="D33" s="9" t="s">
        <v>121</v>
      </c>
      <c r="E33" s="9">
        <v>50</v>
      </c>
      <c r="F33" s="9">
        <v>10</v>
      </c>
      <c r="G33" s="38"/>
      <c r="H33" s="32" t="str">
        <f>IF($G33="","",$C33*$G33)</f>
        <v/>
      </c>
      <c r="I33" s="5">
        <v>1</v>
      </c>
      <c r="J33" s="39" t="str">
        <f>IF($G33="","",ROUND($H33*$I33,0))</f>
        <v/>
      </c>
    </row>
    <row r="34" spans="1:10" ht="38.25" x14ac:dyDescent="0.2">
      <c r="A34" s="9">
        <v>23</v>
      </c>
      <c r="B34" s="13" t="s">
        <v>131</v>
      </c>
      <c r="C34" s="5">
        <v>10</v>
      </c>
      <c r="D34" s="5" t="s">
        <v>134</v>
      </c>
      <c r="E34" s="5">
        <v>1</v>
      </c>
      <c r="F34" s="5">
        <v>10</v>
      </c>
      <c r="G34" s="38"/>
      <c r="H34" s="32" t="str">
        <f t="shared" ref="H34:H37" si="2">IF($G34="","",$C34*$G34)</f>
        <v/>
      </c>
      <c r="I34" s="5">
        <v>1</v>
      </c>
      <c r="J34" s="39" t="str">
        <f t="shared" ref="J34:J37" si="3">IF($G34="","",ROUND($H34*$I34,0))</f>
        <v/>
      </c>
    </row>
    <row r="35" spans="1:10" ht="25.5" x14ac:dyDescent="0.2">
      <c r="A35" s="9">
        <v>24</v>
      </c>
      <c r="B35" s="13" t="s">
        <v>132</v>
      </c>
      <c r="C35" s="5">
        <v>1</v>
      </c>
      <c r="D35" s="5" t="s">
        <v>60</v>
      </c>
      <c r="E35" s="5">
        <v>10</v>
      </c>
      <c r="F35" s="5">
        <v>10</v>
      </c>
      <c r="G35" s="38"/>
      <c r="H35" s="32" t="str">
        <f t="shared" si="2"/>
        <v/>
      </c>
      <c r="I35" s="5">
        <v>1</v>
      </c>
      <c r="J35" s="39" t="str">
        <f t="shared" si="3"/>
        <v/>
      </c>
    </row>
    <row r="36" spans="1:10" ht="25.5" x14ac:dyDescent="0.2">
      <c r="A36" s="9">
        <v>25</v>
      </c>
      <c r="B36" s="13" t="s">
        <v>133</v>
      </c>
      <c r="C36" s="5">
        <v>0.5</v>
      </c>
      <c r="D36" s="5" t="s">
        <v>60</v>
      </c>
      <c r="E36" s="5">
        <v>20</v>
      </c>
      <c r="F36" s="5">
        <v>10</v>
      </c>
      <c r="G36" s="38"/>
      <c r="H36" s="32" t="str">
        <f t="shared" si="2"/>
        <v/>
      </c>
      <c r="I36" s="5">
        <v>1</v>
      </c>
      <c r="J36" s="39" t="str">
        <f t="shared" si="3"/>
        <v/>
      </c>
    </row>
    <row r="37" spans="1:10" ht="38.25" x14ac:dyDescent="0.2">
      <c r="A37" s="9">
        <v>26</v>
      </c>
      <c r="B37" s="13" t="s">
        <v>142</v>
      </c>
      <c r="C37" s="5">
        <v>1</v>
      </c>
      <c r="D37" s="5" t="s">
        <v>62</v>
      </c>
      <c r="E37" s="5">
        <v>10</v>
      </c>
      <c r="F37" s="5">
        <v>10</v>
      </c>
      <c r="G37" s="38"/>
      <c r="H37" s="32" t="str">
        <f t="shared" si="2"/>
        <v/>
      </c>
      <c r="I37" s="5">
        <v>1</v>
      </c>
      <c r="J37" s="39" t="str">
        <f t="shared" si="3"/>
        <v/>
      </c>
    </row>
    <row r="38" spans="1:10" x14ac:dyDescent="0.2">
      <c r="A38" s="55" t="s">
        <v>10</v>
      </c>
      <c r="B38" s="55"/>
      <c r="C38" s="55"/>
      <c r="D38" s="55"/>
      <c r="E38" s="55"/>
      <c r="F38" s="55"/>
      <c r="G38" s="55"/>
      <c r="H38" s="55"/>
      <c r="I38" s="55"/>
      <c r="J38" s="34" t="str">
        <f>IF(AND(J33="",J34="",J35="",J36="",J37=""),"",IF(SUM(J33:J37)&gt;10,10,SUM(J33:J37)))</f>
        <v/>
      </c>
    </row>
    <row r="39" spans="1:10" x14ac:dyDescent="0.2">
      <c r="A39" s="58"/>
      <c r="B39" s="58"/>
      <c r="C39" s="58"/>
      <c r="D39" s="58"/>
      <c r="E39" s="58"/>
      <c r="F39" s="58"/>
      <c r="G39" s="58"/>
      <c r="H39" s="58"/>
      <c r="I39" s="58"/>
      <c r="J39" s="58"/>
    </row>
    <row r="40" spans="1:10" s="1" customFormat="1" ht="48" customHeight="1" x14ac:dyDescent="0.2">
      <c r="A40" s="53" t="s">
        <v>136</v>
      </c>
      <c r="B40" s="53"/>
      <c r="C40" s="53"/>
      <c r="D40" s="53"/>
      <c r="E40" s="53"/>
      <c r="F40" s="53"/>
      <c r="G40" s="53"/>
      <c r="H40" s="53"/>
      <c r="I40" s="53"/>
      <c r="J40" s="53"/>
    </row>
    <row r="41" spans="1:10" ht="25.5" x14ac:dyDescent="0.2">
      <c r="A41" s="2">
        <v>27</v>
      </c>
      <c r="B41" s="13" t="s">
        <v>137</v>
      </c>
      <c r="C41" s="5">
        <v>0.25</v>
      </c>
      <c r="D41" s="5" t="s">
        <v>60</v>
      </c>
      <c r="E41" s="5">
        <v>40</v>
      </c>
      <c r="F41" s="5">
        <v>10</v>
      </c>
      <c r="G41" s="38"/>
      <c r="H41" s="32" t="str">
        <f t="shared" ref="H41:H52" si="4">IF($G41="","",$C41*$G41)</f>
        <v/>
      </c>
      <c r="I41" s="5">
        <v>2</v>
      </c>
      <c r="J41" s="39" t="str">
        <f t="shared" ref="J41:J52" si="5">IF($G41="","",ROUND($H41*$I41,0))</f>
        <v/>
      </c>
    </row>
    <row r="42" spans="1:10" ht="25.5" x14ac:dyDescent="0.2">
      <c r="A42" s="2">
        <v>28</v>
      </c>
      <c r="B42" s="13" t="s">
        <v>138</v>
      </c>
      <c r="C42" s="5">
        <v>0.5</v>
      </c>
      <c r="D42" s="5" t="s">
        <v>60</v>
      </c>
      <c r="E42" s="5">
        <v>20</v>
      </c>
      <c r="F42" s="5">
        <v>10</v>
      </c>
      <c r="G42" s="38"/>
      <c r="H42" s="32" t="str">
        <f t="shared" si="4"/>
        <v/>
      </c>
      <c r="I42" s="5">
        <v>2</v>
      </c>
      <c r="J42" s="39" t="str">
        <f t="shared" si="5"/>
        <v/>
      </c>
    </row>
    <row r="43" spans="1:10" x14ac:dyDescent="0.2">
      <c r="A43" s="2">
        <v>29</v>
      </c>
      <c r="B43" s="13" t="s">
        <v>139</v>
      </c>
      <c r="C43" s="5">
        <v>0.25</v>
      </c>
      <c r="D43" s="5" t="s">
        <v>140</v>
      </c>
      <c r="E43" s="5">
        <v>40</v>
      </c>
      <c r="F43" s="5">
        <v>10</v>
      </c>
      <c r="G43" s="38"/>
      <c r="H43" s="32" t="str">
        <f t="shared" si="4"/>
        <v/>
      </c>
      <c r="I43" s="5">
        <v>2</v>
      </c>
      <c r="J43" s="39" t="str">
        <f t="shared" si="5"/>
        <v/>
      </c>
    </row>
    <row r="44" spans="1:10" ht="38.25" x14ac:dyDescent="0.2">
      <c r="A44" s="2">
        <v>30</v>
      </c>
      <c r="B44" s="13" t="s">
        <v>141</v>
      </c>
      <c r="C44" s="5">
        <v>0.14000000000000001</v>
      </c>
      <c r="D44" s="5" t="s">
        <v>143</v>
      </c>
      <c r="E44" s="5">
        <v>71</v>
      </c>
      <c r="F44" s="5">
        <v>10</v>
      </c>
      <c r="G44" s="38"/>
      <c r="H44" s="32" t="str">
        <f t="shared" si="4"/>
        <v/>
      </c>
      <c r="I44" s="5">
        <v>2</v>
      </c>
      <c r="J44" s="39" t="str">
        <f t="shared" si="5"/>
        <v/>
      </c>
    </row>
    <row r="45" spans="1:10" ht="38.25" x14ac:dyDescent="0.2">
      <c r="A45" s="2">
        <v>31</v>
      </c>
      <c r="B45" s="13" t="s">
        <v>144</v>
      </c>
      <c r="C45" s="5">
        <v>0.25</v>
      </c>
      <c r="D45" s="5" t="s">
        <v>143</v>
      </c>
      <c r="E45" s="5">
        <v>40</v>
      </c>
      <c r="F45" s="5">
        <v>10</v>
      </c>
      <c r="G45" s="38"/>
      <c r="H45" s="32" t="str">
        <f t="shared" si="4"/>
        <v/>
      </c>
      <c r="I45" s="5">
        <v>2</v>
      </c>
      <c r="J45" s="39" t="str">
        <f t="shared" si="5"/>
        <v/>
      </c>
    </row>
    <row r="46" spans="1:10" ht="38.25" x14ac:dyDescent="0.2">
      <c r="A46" s="2">
        <v>32</v>
      </c>
      <c r="B46" s="13" t="s">
        <v>145</v>
      </c>
      <c r="C46" s="5">
        <v>0.25</v>
      </c>
      <c r="D46" s="5" t="s">
        <v>143</v>
      </c>
      <c r="E46" s="5">
        <v>40</v>
      </c>
      <c r="F46" s="5">
        <v>10</v>
      </c>
      <c r="G46" s="38"/>
      <c r="H46" s="32" t="str">
        <f t="shared" si="4"/>
        <v/>
      </c>
      <c r="I46" s="5">
        <v>2</v>
      </c>
      <c r="J46" s="39" t="str">
        <f t="shared" si="5"/>
        <v/>
      </c>
    </row>
    <row r="47" spans="1:10" ht="38.25" x14ac:dyDescent="0.2">
      <c r="A47" s="2">
        <v>33</v>
      </c>
      <c r="B47" s="13" t="s">
        <v>146</v>
      </c>
      <c r="C47" s="5">
        <v>0.25</v>
      </c>
      <c r="D47" s="5" t="s">
        <v>143</v>
      </c>
      <c r="E47" s="5">
        <v>40</v>
      </c>
      <c r="F47" s="5">
        <v>10</v>
      </c>
      <c r="G47" s="38"/>
      <c r="H47" s="32" t="str">
        <f t="shared" si="4"/>
        <v/>
      </c>
      <c r="I47" s="5">
        <v>2</v>
      </c>
      <c r="J47" s="39" t="str">
        <f t="shared" si="5"/>
        <v/>
      </c>
    </row>
    <row r="48" spans="1:10" ht="38.25" x14ac:dyDescent="0.2">
      <c r="A48" s="2">
        <v>34</v>
      </c>
      <c r="B48" s="13" t="s">
        <v>147</v>
      </c>
      <c r="C48" s="5">
        <v>0.25</v>
      </c>
      <c r="D48" s="5" t="s">
        <v>143</v>
      </c>
      <c r="E48" s="5">
        <v>40</v>
      </c>
      <c r="F48" s="5">
        <v>10</v>
      </c>
      <c r="G48" s="38"/>
      <c r="H48" s="32" t="str">
        <f t="shared" si="4"/>
        <v/>
      </c>
      <c r="I48" s="5">
        <v>2</v>
      </c>
      <c r="J48" s="39" t="str">
        <f t="shared" si="5"/>
        <v/>
      </c>
    </row>
    <row r="49" spans="1:10" ht="38.25" x14ac:dyDescent="0.2">
      <c r="A49" s="2">
        <v>35</v>
      </c>
      <c r="B49" s="15" t="s">
        <v>148</v>
      </c>
      <c r="C49" s="5">
        <v>0.25</v>
      </c>
      <c r="D49" s="5" t="s">
        <v>143</v>
      </c>
      <c r="E49" s="5">
        <v>40</v>
      </c>
      <c r="F49" s="5">
        <v>10</v>
      </c>
      <c r="G49" s="38"/>
      <c r="H49" s="32" t="str">
        <f t="shared" si="4"/>
        <v/>
      </c>
      <c r="I49" s="5">
        <v>2</v>
      </c>
      <c r="J49" s="39" t="str">
        <f t="shared" si="5"/>
        <v/>
      </c>
    </row>
    <row r="50" spans="1:10" ht="38.25" x14ac:dyDescent="0.2">
      <c r="A50" s="2">
        <v>36</v>
      </c>
      <c r="B50" s="15" t="s">
        <v>149</v>
      </c>
      <c r="C50" s="5">
        <v>0.25</v>
      </c>
      <c r="D50" s="5" t="s">
        <v>143</v>
      </c>
      <c r="E50" s="5">
        <v>40</v>
      </c>
      <c r="F50" s="5">
        <v>10</v>
      </c>
      <c r="G50" s="38"/>
      <c r="H50" s="32" t="str">
        <f t="shared" si="4"/>
        <v/>
      </c>
      <c r="I50" s="5">
        <v>2</v>
      </c>
      <c r="J50" s="39" t="str">
        <f t="shared" si="5"/>
        <v/>
      </c>
    </row>
    <row r="51" spans="1:10" ht="38.25" x14ac:dyDescent="0.2">
      <c r="A51" s="2">
        <v>37</v>
      </c>
      <c r="B51" s="15" t="s">
        <v>171</v>
      </c>
      <c r="C51" s="5">
        <v>0.25</v>
      </c>
      <c r="D51" s="5" t="s">
        <v>143</v>
      </c>
      <c r="E51" s="5">
        <v>40</v>
      </c>
      <c r="F51" s="5">
        <v>10</v>
      </c>
      <c r="G51" s="38"/>
      <c r="H51" s="32" t="str">
        <f t="shared" si="4"/>
        <v/>
      </c>
      <c r="I51" s="5">
        <v>2</v>
      </c>
      <c r="J51" s="39" t="str">
        <f t="shared" si="5"/>
        <v/>
      </c>
    </row>
    <row r="52" spans="1:10" ht="38.25" x14ac:dyDescent="0.2">
      <c r="A52" s="2">
        <v>38</v>
      </c>
      <c r="B52" s="15" t="s">
        <v>172</v>
      </c>
      <c r="C52" s="5">
        <v>0.25</v>
      </c>
      <c r="D52" s="5" t="s">
        <v>143</v>
      </c>
      <c r="E52" s="5">
        <v>40</v>
      </c>
      <c r="F52" s="5">
        <v>10</v>
      </c>
      <c r="G52" s="38"/>
      <c r="H52" s="32" t="str">
        <f t="shared" si="4"/>
        <v/>
      </c>
      <c r="I52" s="5">
        <v>2</v>
      </c>
      <c r="J52" s="39" t="str">
        <f t="shared" si="5"/>
        <v/>
      </c>
    </row>
    <row r="53" spans="1:10" x14ac:dyDescent="0.2">
      <c r="A53" s="55" t="s">
        <v>10</v>
      </c>
      <c r="B53" s="55"/>
      <c r="C53" s="55"/>
      <c r="D53" s="55"/>
      <c r="E53" s="55"/>
      <c r="F53" s="55"/>
      <c r="G53" s="55"/>
      <c r="H53" s="55"/>
      <c r="I53" s="55"/>
      <c r="J53" s="34" t="str">
        <f>IF(AND(J41="",J42="",J43="",J44="",J45="",J46="",J47="",J48="",J49="",J50="",J51="",J52=""),"",IF(SUM(J41:J52)&gt;20,20,SUM(J41:J52)))</f>
        <v/>
      </c>
    </row>
    <row r="54" spans="1:10" x14ac:dyDescent="0.2">
      <c r="A54" s="58"/>
      <c r="B54" s="58"/>
      <c r="C54" s="58"/>
      <c r="D54" s="58"/>
      <c r="E54" s="58"/>
      <c r="F54" s="58"/>
      <c r="G54" s="58"/>
      <c r="H54" s="58"/>
      <c r="I54" s="58"/>
      <c r="J54" s="58"/>
    </row>
    <row r="55" spans="1:10" s="1" customFormat="1" ht="48" customHeight="1" x14ac:dyDescent="0.2">
      <c r="A55" s="53" t="s">
        <v>150</v>
      </c>
      <c r="B55" s="53"/>
      <c r="C55" s="53"/>
      <c r="D55" s="53"/>
      <c r="E55" s="53"/>
      <c r="F55" s="53"/>
      <c r="G55" s="53"/>
      <c r="H55" s="53"/>
      <c r="I55" s="53"/>
      <c r="J55" s="53"/>
    </row>
    <row r="56" spans="1:10" ht="63.75" x14ac:dyDescent="0.2">
      <c r="A56" s="2">
        <v>39</v>
      </c>
      <c r="B56" s="13" t="s">
        <v>151</v>
      </c>
      <c r="C56" s="5">
        <v>0.2</v>
      </c>
      <c r="D56" s="5" t="s">
        <v>24</v>
      </c>
      <c r="E56" s="5">
        <v>50</v>
      </c>
      <c r="F56" s="5">
        <v>10</v>
      </c>
      <c r="G56" s="38"/>
      <c r="H56" s="32" t="str">
        <f t="shared" ref="H56:H73" si="6">IF($G56="","",$C56*$G56)</f>
        <v/>
      </c>
      <c r="I56" s="5">
        <v>1</v>
      </c>
      <c r="J56" s="39" t="str">
        <f t="shared" ref="J56:J73" si="7">IF($G56="","",ROUND($H56*$I56,0))</f>
        <v/>
      </c>
    </row>
    <row r="57" spans="1:10" ht="76.5" x14ac:dyDescent="0.2">
      <c r="A57" s="2">
        <v>40</v>
      </c>
      <c r="B57" s="13" t="s">
        <v>152</v>
      </c>
      <c r="C57" s="5">
        <v>0.1</v>
      </c>
      <c r="D57" s="5" t="s">
        <v>24</v>
      </c>
      <c r="E57" s="5">
        <v>100</v>
      </c>
      <c r="F57" s="5">
        <v>10</v>
      </c>
      <c r="G57" s="38"/>
      <c r="H57" s="32" t="str">
        <f t="shared" si="6"/>
        <v/>
      </c>
      <c r="I57" s="5">
        <v>1</v>
      </c>
      <c r="J57" s="39" t="str">
        <f t="shared" si="7"/>
        <v/>
      </c>
    </row>
    <row r="58" spans="1:10" ht="63.75" x14ac:dyDescent="0.2">
      <c r="A58" s="2">
        <v>41</v>
      </c>
      <c r="B58" s="13" t="s">
        <v>153</v>
      </c>
      <c r="C58" s="5">
        <v>0.05</v>
      </c>
      <c r="D58" s="5" t="s">
        <v>24</v>
      </c>
      <c r="E58" s="5">
        <v>200</v>
      </c>
      <c r="F58" s="5">
        <v>10</v>
      </c>
      <c r="G58" s="38"/>
      <c r="H58" s="32" t="str">
        <f t="shared" si="6"/>
        <v/>
      </c>
      <c r="I58" s="5">
        <v>1</v>
      </c>
      <c r="J58" s="39" t="str">
        <f t="shared" si="7"/>
        <v/>
      </c>
    </row>
    <row r="59" spans="1:10" ht="25.5" x14ac:dyDescent="0.2">
      <c r="A59" s="2">
        <v>42</v>
      </c>
      <c r="B59" s="13" t="s">
        <v>154</v>
      </c>
      <c r="C59" s="5">
        <v>0.1</v>
      </c>
      <c r="D59" s="5" t="s">
        <v>24</v>
      </c>
      <c r="E59" s="5">
        <v>100</v>
      </c>
      <c r="F59" s="5">
        <v>10</v>
      </c>
      <c r="G59" s="38"/>
      <c r="H59" s="32" t="str">
        <f t="shared" si="6"/>
        <v/>
      </c>
      <c r="I59" s="5">
        <v>1</v>
      </c>
      <c r="J59" s="39" t="str">
        <f t="shared" si="7"/>
        <v/>
      </c>
    </row>
    <row r="60" spans="1:10" ht="25.5" x14ac:dyDescent="0.2">
      <c r="A60" s="2">
        <v>43</v>
      </c>
      <c r="B60" s="13" t="s">
        <v>155</v>
      </c>
      <c r="C60" s="5">
        <v>0.05</v>
      </c>
      <c r="D60" s="5" t="s">
        <v>24</v>
      </c>
      <c r="E60" s="5">
        <v>200</v>
      </c>
      <c r="F60" s="5">
        <v>10</v>
      </c>
      <c r="G60" s="38"/>
      <c r="H60" s="32" t="str">
        <f t="shared" si="6"/>
        <v/>
      </c>
      <c r="I60" s="5">
        <v>1</v>
      </c>
      <c r="J60" s="39" t="str">
        <f t="shared" si="7"/>
        <v/>
      </c>
    </row>
    <row r="61" spans="1:10" ht="25.5" x14ac:dyDescent="0.2">
      <c r="A61" s="2">
        <v>44</v>
      </c>
      <c r="B61" s="13" t="s">
        <v>156</v>
      </c>
      <c r="C61" s="5">
        <v>0.2</v>
      </c>
      <c r="D61" s="5" t="s">
        <v>24</v>
      </c>
      <c r="E61" s="5">
        <v>50</v>
      </c>
      <c r="F61" s="5">
        <v>10</v>
      </c>
      <c r="G61" s="38"/>
      <c r="H61" s="32" t="str">
        <f t="shared" si="6"/>
        <v/>
      </c>
      <c r="I61" s="5">
        <v>1</v>
      </c>
      <c r="J61" s="39" t="str">
        <f t="shared" si="7"/>
        <v/>
      </c>
    </row>
    <row r="62" spans="1:10" ht="38.25" x14ac:dyDescent="0.2">
      <c r="A62" s="2">
        <v>45</v>
      </c>
      <c r="B62" s="13" t="s">
        <v>157</v>
      </c>
      <c r="C62" s="5">
        <v>2</v>
      </c>
      <c r="D62" s="5" t="s">
        <v>158</v>
      </c>
      <c r="E62" s="5">
        <v>5</v>
      </c>
      <c r="F62" s="5">
        <v>10</v>
      </c>
      <c r="G62" s="38"/>
      <c r="H62" s="32" t="str">
        <f t="shared" si="6"/>
        <v/>
      </c>
      <c r="I62" s="5">
        <v>1</v>
      </c>
      <c r="J62" s="39" t="str">
        <f t="shared" si="7"/>
        <v/>
      </c>
    </row>
    <row r="63" spans="1:10" ht="38.25" x14ac:dyDescent="0.2">
      <c r="A63" s="2">
        <v>46</v>
      </c>
      <c r="B63" s="13" t="s">
        <v>159</v>
      </c>
      <c r="C63" s="5">
        <v>1</v>
      </c>
      <c r="D63" s="5" t="s">
        <v>158</v>
      </c>
      <c r="E63" s="5">
        <v>10</v>
      </c>
      <c r="F63" s="5">
        <v>10</v>
      </c>
      <c r="G63" s="38"/>
      <c r="H63" s="32" t="str">
        <f t="shared" si="6"/>
        <v/>
      </c>
      <c r="I63" s="5">
        <v>1</v>
      </c>
      <c r="J63" s="39" t="str">
        <f t="shared" si="7"/>
        <v/>
      </c>
    </row>
    <row r="64" spans="1:10" ht="51" x14ac:dyDescent="0.2">
      <c r="A64" s="2">
        <v>47</v>
      </c>
      <c r="B64" s="13" t="s">
        <v>160</v>
      </c>
      <c r="C64" s="5">
        <v>0.2</v>
      </c>
      <c r="D64" s="5" t="s">
        <v>24</v>
      </c>
      <c r="E64" s="5">
        <v>50</v>
      </c>
      <c r="F64" s="5">
        <v>10</v>
      </c>
      <c r="G64" s="38"/>
      <c r="H64" s="32" t="str">
        <f t="shared" si="6"/>
        <v/>
      </c>
      <c r="I64" s="5">
        <v>1</v>
      </c>
      <c r="J64" s="39" t="str">
        <f t="shared" si="7"/>
        <v/>
      </c>
    </row>
    <row r="65" spans="1:10" ht="25.5" x14ac:dyDescent="0.2">
      <c r="A65" s="2">
        <v>48</v>
      </c>
      <c r="B65" s="13" t="s">
        <v>161</v>
      </c>
      <c r="C65" s="5">
        <v>2</v>
      </c>
      <c r="D65" s="5" t="s">
        <v>162</v>
      </c>
      <c r="E65" s="5">
        <v>5</v>
      </c>
      <c r="F65" s="5">
        <v>10</v>
      </c>
      <c r="G65" s="38"/>
      <c r="H65" s="32" t="str">
        <f t="shared" si="6"/>
        <v/>
      </c>
      <c r="I65" s="5">
        <v>1</v>
      </c>
      <c r="J65" s="39" t="str">
        <f t="shared" si="7"/>
        <v/>
      </c>
    </row>
    <row r="66" spans="1:10" ht="25.5" x14ac:dyDescent="0.2">
      <c r="A66" s="2">
        <v>49</v>
      </c>
      <c r="B66" s="13" t="s">
        <v>163</v>
      </c>
      <c r="C66" s="5">
        <v>1</v>
      </c>
      <c r="D66" s="5" t="s">
        <v>162</v>
      </c>
      <c r="E66" s="5">
        <v>10</v>
      </c>
      <c r="F66" s="5">
        <v>10</v>
      </c>
      <c r="G66" s="38"/>
      <c r="H66" s="32" t="str">
        <f t="shared" si="6"/>
        <v/>
      </c>
      <c r="I66" s="5">
        <v>1</v>
      </c>
      <c r="J66" s="39" t="str">
        <f t="shared" si="7"/>
        <v/>
      </c>
    </row>
    <row r="67" spans="1:10" x14ac:dyDescent="0.2">
      <c r="A67" s="2">
        <v>50</v>
      </c>
      <c r="B67" s="13" t="s">
        <v>164</v>
      </c>
      <c r="C67" s="5">
        <v>1</v>
      </c>
      <c r="D67" s="5" t="s">
        <v>162</v>
      </c>
      <c r="E67" s="5">
        <v>10</v>
      </c>
      <c r="F67" s="5">
        <v>10</v>
      </c>
      <c r="G67" s="38"/>
      <c r="H67" s="32" t="str">
        <f t="shared" si="6"/>
        <v/>
      </c>
      <c r="I67" s="5">
        <v>1</v>
      </c>
      <c r="J67" s="39" t="str">
        <f t="shared" si="7"/>
        <v/>
      </c>
    </row>
    <row r="68" spans="1:10" x14ac:dyDescent="0.2">
      <c r="A68" s="2">
        <v>51</v>
      </c>
      <c r="B68" s="13" t="s">
        <v>165</v>
      </c>
      <c r="C68" s="5">
        <v>0.5</v>
      </c>
      <c r="D68" s="5" t="s">
        <v>162</v>
      </c>
      <c r="E68" s="5">
        <v>20</v>
      </c>
      <c r="F68" s="5">
        <v>10</v>
      </c>
      <c r="G68" s="38"/>
      <c r="H68" s="32" t="str">
        <f t="shared" si="6"/>
        <v/>
      </c>
      <c r="I68" s="5">
        <v>1</v>
      </c>
      <c r="J68" s="39" t="str">
        <f t="shared" si="7"/>
        <v/>
      </c>
    </row>
    <row r="69" spans="1:10" x14ac:dyDescent="0.2">
      <c r="A69" s="2">
        <v>52</v>
      </c>
      <c r="B69" s="13" t="s">
        <v>166</v>
      </c>
      <c r="C69" s="5">
        <v>0.1</v>
      </c>
      <c r="D69" s="5" t="s">
        <v>24</v>
      </c>
      <c r="E69" s="5">
        <v>100</v>
      </c>
      <c r="F69" s="5">
        <v>10</v>
      </c>
      <c r="G69" s="38"/>
      <c r="H69" s="32" t="str">
        <f t="shared" si="6"/>
        <v/>
      </c>
      <c r="I69" s="5">
        <v>1</v>
      </c>
      <c r="J69" s="39" t="str">
        <f t="shared" si="7"/>
        <v/>
      </c>
    </row>
    <row r="70" spans="1:10" x14ac:dyDescent="0.2">
      <c r="A70" s="2">
        <v>53</v>
      </c>
      <c r="B70" s="13" t="s">
        <v>167</v>
      </c>
      <c r="C70" s="5">
        <v>0.05</v>
      </c>
      <c r="D70" s="5" t="s">
        <v>24</v>
      </c>
      <c r="E70" s="5">
        <v>200</v>
      </c>
      <c r="F70" s="5">
        <v>10</v>
      </c>
      <c r="G70" s="38"/>
      <c r="H70" s="32" t="str">
        <f t="shared" si="6"/>
        <v/>
      </c>
      <c r="I70" s="5">
        <v>1</v>
      </c>
      <c r="J70" s="39" t="str">
        <f t="shared" si="7"/>
        <v/>
      </c>
    </row>
    <row r="71" spans="1:10" x14ac:dyDescent="0.2">
      <c r="A71" s="2">
        <v>54</v>
      </c>
      <c r="B71" s="13" t="s">
        <v>168</v>
      </c>
      <c r="C71" s="5">
        <v>0.2</v>
      </c>
      <c r="D71" s="5" t="s">
        <v>24</v>
      </c>
      <c r="E71" s="5">
        <v>50</v>
      </c>
      <c r="F71" s="5">
        <v>10</v>
      </c>
      <c r="G71" s="38"/>
      <c r="H71" s="32" t="str">
        <f t="shared" si="6"/>
        <v/>
      </c>
      <c r="I71" s="5">
        <v>1</v>
      </c>
      <c r="J71" s="39" t="str">
        <f t="shared" si="7"/>
        <v/>
      </c>
    </row>
    <row r="72" spans="1:10" x14ac:dyDescent="0.2">
      <c r="A72" s="2">
        <v>55</v>
      </c>
      <c r="B72" s="13" t="s">
        <v>169</v>
      </c>
      <c r="C72" s="5">
        <v>0.2</v>
      </c>
      <c r="D72" s="5" t="s">
        <v>24</v>
      </c>
      <c r="E72" s="5">
        <v>50</v>
      </c>
      <c r="F72" s="5">
        <v>10</v>
      </c>
      <c r="G72" s="38"/>
      <c r="H72" s="32" t="str">
        <f t="shared" si="6"/>
        <v/>
      </c>
      <c r="I72" s="5">
        <v>1</v>
      </c>
      <c r="J72" s="39" t="str">
        <f t="shared" si="7"/>
        <v/>
      </c>
    </row>
    <row r="73" spans="1:10" ht="25.5" x14ac:dyDescent="0.2">
      <c r="A73" s="2">
        <v>56</v>
      </c>
      <c r="B73" s="13" t="s">
        <v>170</v>
      </c>
      <c r="C73" s="5">
        <v>0.13</v>
      </c>
      <c r="D73" s="5" t="s">
        <v>24</v>
      </c>
      <c r="E73" s="5">
        <v>76</v>
      </c>
      <c r="F73" s="5">
        <v>10</v>
      </c>
      <c r="G73" s="38"/>
      <c r="H73" s="32" t="str">
        <f t="shared" si="6"/>
        <v/>
      </c>
      <c r="I73" s="5">
        <v>1</v>
      </c>
      <c r="J73" s="39" t="str">
        <f t="shared" si="7"/>
        <v/>
      </c>
    </row>
    <row r="74" spans="1:10" x14ac:dyDescent="0.2">
      <c r="A74" s="55" t="s">
        <v>10</v>
      </c>
      <c r="B74" s="55"/>
      <c r="C74" s="55"/>
      <c r="D74" s="55"/>
      <c r="E74" s="55"/>
      <c r="F74" s="55"/>
      <c r="G74" s="55"/>
      <c r="H74" s="55"/>
      <c r="I74" s="55"/>
      <c r="J74" s="34" t="str">
        <f>IF(AND(J56="",J57="",J58="",J59="",J60="",J61="",J62="",J63="",J64="",J65="",J66="",J67="",J68="",J69="",J70="",J71="",J72="",J73=""),"",IF(SUM(J56:J73)&gt;10,10,SUM(J56:J73)))</f>
        <v/>
      </c>
    </row>
    <row r="75" spans="1:10" x14ac:dyDescent="0.2">
      <c r="A75" s="54"/>
      <c r="B75" s="54"/>
      <c r="C75" s="54"/>
      <c r="D75" s="54"/>
      <c r="E75" s="54"/>
      <c r="F75" s="54"/>
      <c r="G75" s="54"/>
      <c r="H75" s="54"/>
      <c r="I75" s="54"/>
      <c r="J75" s="54"/>
    </row>
    <row r="76" spans="1:10" s="1" customFormat="1" ht="48" customHeight="1" x14ac:dyDescent="0.2">
      <c r="A76" s="53" t="s">
        <v>173</v>
      </c>
      <c r="B76" s="53"/>
      <c r="C76" s="53"/>
      <c r="D76" s="53"/>
      <c r="E76" s="53"/>
      <c r="F76" s="53"/>
      <c r="G76" s="53"/>
      <c r="H76" s="53"/>
      <c r="I76" s="53"/>
      <c r="J76" s="53"/>
    </row>
    <row r="77" spans="1:10" ht="51" x14ac:dyDescent="0.2">
      <c r="A77" s="2">
        <v>57</v>
      </c>
      <c r="B77" s="13" t="s">
        <v>174</v>
      </c>
      <c r="C77" s="4">
        <v>0.25</v>
      </c>
      <c r="D77" s="2" t="s">
        <v>124</v>
      </c>
      <c r="E77" s="2">
        <v>40</v>
      </c>
      <c r="F77" s="2">
        <v>10</v>
      </c>
      <c r="G77" s="38"/>
      <c r="H77" s="32" t="str">
        <f t="shared" ref="H77:H79" si="8">IF($G77="","",$C77*$G77)</f>
        <v/>
      </c>
      <c r="I77" s="5">
        <v>1</v>
      </c>
      <c r="J77" s="39" t="str">
        <f t="shared" ref="J77:J79" si="9">IF($G77="","",ROUND($H77*$I77,0))</f>
        <v/>
      </c>
    </row>
    <row r="78" spans="1:10" x14ac:dyDescent="0.2">
      <c r="A78" s="2">
        <v>58</v>
      </c>
      <c r="B78" s="16" t="s">
        <v>330</v>
      </c>
      <c r="C78" s="4">
        <v>2</v>
      </c>
      <c r="D78" s="5" t="s">
        <v>65</v>
      </c>
      <c r="E78" s="5">
        <v>5</v>
      </c>
      <c r="F78" s="5">
        <v>10</v>
      </c>
      <c r="G78" s="38"/>
      <c r="H78" s="32" t="str">
        <f t="shared" si="8"/>
        <v/>
      </c>
      <c r="I78" s="5">
        <v>1</v>
      </c>
      <c r="J78" s="39" t="str">
        <f t="shared" si="9"/>
        <v/>
      </c>
    </row>
    <row r="79" spans="1:10" ht="51" x14ac:dyDescent="0.2">
      <c r="A79" s="2">
        <v>59</v>
      </c>
      <c r="B79" s="16" t="s">
        <v>331</v>
      </c>
      <c r="C79" s="4">
        <v>0.5</v>
      </c>
      <c r="D79" s="5" t="s">
        <v>175</v>
      </c>
      <c r="E79" s="2">
        <v>20</v>
      </c>
      <c r="F79" s="2">
        <v>10</v>
      </c>
      <c r="G79" s="38"/>
      <c r="H79" s="32" t="str">
        <f t="shared" si="8"/>
        <v/>
      </c>
      <c r="I79" s="5">
        <v>1</v>
      </c>
      <c r="J79" s="39" t="str">
        <f t="shared" si="9"/>
        <v/>
      </c>
    </row>
    <row r="80" spans="1:10" x14ac:dyDescent="0.2">
      <c r="A80" s="55" t="s">
        <v>10</v>
      </c>
      <c r="B80" s="55"/>
      <c r="C80" s="55"/>
      <c r="D80" s="55"/>
      <c r="E80" s="55"/>
      <c r="F80" s="55"/>
      <c r="G80" s="55"/>
      <c r="H80" s="55"/>
      <c r="I80" s="55"/>
      <c r="J80" s="34" t="str">
        <f>IF(AND(J77="",J78="",J79=""),"",IF(SUM(J77:J79)&gt;10,10,SUM(J77:J79)))</f>
        <v/>
      </c>
    </row>
    <row r="81" spans="1:10" x14ac:dyDescent="0.2">
      <c r="A81" s="54"/>
      <c r="B81" s="54"/>
      <c r="C81" s="54"/>
      <c r="D81" s="54"/>
      <c r="E81" s="54"/>
      <c r="F81" s="54"/>
      <c r="G81" s="54"/>
      <c r="H81" s="54"/>
      <c r="I81" s="54"/>
      <c r="J81" s="54"/>
    </row>
    <row r="82" spans="1:10" s="1" customFormat="1" ht="48" customHeight="1" x14ac:dyDescent="0.2">
      <c r="A82" s="53" t="s">
        <v>176</v>
      </c>
      <c r="B82" s="53"/>
      <c r="C82" s="53"/>
      <c r="D82" s="53"/>
      <c r="E82" s="53"/>
      <c r="F82" s="53"/>
      <c r="G82" s="53"/>
      <c r="H82" s="53"/>
      <c r="I82" s="53"/>
      <c r="J82" s="53"/>
    </row>
    <row r="83" spans="1:10" x14ac:dyDescent="0.2">
      <c r="A83" s="9">
        <v>60</v>
      </c>
      <c r="B83" s="13" t="s">
        <v>177</v>
      </c>
      <c r="C83" s="5">
        <v>0.21</v>
      </c>
      <c r="D83" s="5" t="s">
        <v>24</v>
      </c>
      <c r="E83" s="5">
        <v>48</v>
      </c>
      <c r="F83" s="5">
        <v>10</v>
      </c>
      <c r="G83" s="38"/>
      <c r="H83" s="32" t="str">
        <f t="shared" ref="H83:H87" si="10">IF($G83="","",$C83*$G83)</f>
        <v/>
      </c>
      <c r="I83" s="11">
        <v>2</v>
      </c>
      <c r="J83" s="39" t="str">
        <f t="shared" ref="J83:J87" si="11">IF($G83="","",ROUND($H83*$I83,0))</f>
        <v/>
      </c>
    </row>
    <row r="84" spans="1:10" x14ac:dyDescent="0.2">
      <c r="A84" s="9">
        <v>61</v>
      </c>
      <c r="B84" s="13" t="s">
        <v>178</v>
      </c>
      <c r="C84" s="5">
        <v>0.14000000000000001</v>
      </c>
      <c r="D84" s="5" t="s">
        <v>24</v>
      </c>
      <c r="E84" s="5">
        <v>72</v>
      </c>
      <c r="F84" s="5">
        <v>10</v>
      </c>
      <c r="G84" s="38"/>
      <c r="H84" s="32" t="str">
        <f t="shared" si="10"/>
        <v/>
      </c>
      <c r="I84" s="11">
        <v>2</v>
      </c>
      <c r="J84" s="39" t="str">
        <f t="shared" si="11"/>
        <v/>
      </c>
    </row>
    <row r="85" spans="1:10" ht="51" x14ac:dyDescent="0.2">
      <c r="A85" s="9">
        <v>62</v>
      </c>
      <c r="B85" s="13" t="s">
        <v>180</v>
      </c>
      <c r="C85" s="5">
        <v>0.1</v>
      </c>
      <c r="D85" s="5" t="s">
        <v>24</v>
      </c>
      <c r="E85" s="5">
        <v>100</v>
      </c>
      <c r="F85" s="5">
        <v>10</v>
      </c>
      <c r="G85" s="38"/>
      <c r="H85" s="32" t="str">
        <f t="shared" si="10"/>
        <v/>
      </c>
      <c r="I85" s="11">
        <v>2</v>
      </c>
      <c r="J85" s="39" t="str">
        <f t="shared" si="11"/>
        <v/>
      </c>
    </row>
    <row r="86" spans="1:10" x14ac:dyDescent="0.2">
      <c r="A86" s="9">
        <v>63</v>
      </c>
      <c r="B86" s="13" t="s">
        <v>179</v>
      </c>
      <c r="C86" s="5">
        <v>0.08</v>
      </c>
      <c r="D86" s="5" t="s">
        <v>24</v>
      </c>
      <c r="E86" s="5">
        <v>125</v>
      </c>
      <c r="F86" s="5">
        <v>10</v>
      </c>
      <c r="G86" s="38"/>
      <c r="H86" s="32" t="str">
        <f t="shared" si="10"/>
        <v/>
      </c>
      <c r="I86" s="11">
        <v>2</v>
      </c>
      <c r="J86" s="39" t="str">
        <f t="shared" si="11"/>
        <v/>
      </c>
    </row>
    <row r="87" spans="1:10" ht="25.5" x14ac:dyDescent="0.2">
      <c r="A87" s="9">
        <v>64</v>
      </c>
      <c r="B87" s="13" t="s">
        <v>181</v>
      </c>
      <c r="C87" s="5">
        <v>0.1</v>
      </c>
      <c r="D87" s="5" t="s">
        <v>24</v>
      </c>
      <c r="E87" s="5">
        <v>100</v>
      </c>
      <c r="F87" s="5">
        <v>10</v>
      </c>
      <c r="G87" s="38"/>
      <c r="H87" s="32" t="str">
        <f t="shared" si="10"/>
        <v/>
      </c>
      <c r="I87" s="11">
        <v>2</v>
      </c>
      <c r="J87" s="39" t="str">
        <f t="shared" si="11"/>
        <v/>
      </c>
    </row>
    <row r="88" spans="1:10" x14ac:dyDescent="0.2">
      <c r="A88" s="55" t="s">
        <v>10</v>
      </c>
      <c r="B88" s="55"/>
      <c r="C88" s="55"/>
      <c r="D88" s="55"/>
      <c r="E88" s="55"/>
      <c r="F88" s="55"/>
      <c r="G88" s="55"/>
      <c r="H88" s="55"/>
      <c r="I88" s="55"/>
      <c r="J88" s="34" t="str">
        <f>IF(AND(J83="",J84="",J85="",J86="",J87=""),"",IF(SUM(J83:J87)&gt;20,20,SUM(J83:J87)))</f>
        <v/>
      </c>
    </row>
    <row r="89" spans="1:10" x14ac:dyDescent="0.2">
      <c r="A89" s="54"/>
      <c r="B89" s="54"/>
      <c r="C89" s="54"/>
      <c r="D89" s="54"/>
      <c r="E89" s="54"/>
      <c r="F89" s="54"/>
      <c r="G89" s="54"/>
      <c r="H89" s="54"/>
      <c r="I89" s="54"/>
      <c r="J89" s="54"/>
    </row>
    <row r="90" spans="1:10" s="1" customFormat="1" ht="48" customHeight="1" x14ac:dyDescent="0.2">
      <c r="A90" s="53" t="s">
        <v>182</v>
      </c>
      <c r="B90" s="53"/>
      <c r="C90" s="53"/>
      <c r="D90" s="53"/>
      <c r="E90" s="53"/>
      <c r="F90" s="53"/>
      <c r="G90" s="53"/>
      <c r="H90" s="53"/>
      <c r="I90" s="53"/>
      <c r="J90" s="53"/>
    </row>
    <row r="91" spans="1:10" ht="25.5" x14ac:dyDescent="0.2">
      <c r="A91" s="2">
        <v>65</v>
      </c>
      <c r="B91" s="13" t="s">
        <v>183</v>
      </c>
      <c r="C91" s="5">
        <v>2</v>
      </c>
      <c r="D91" s="5" t="s">
        <v>184</v>
      </c>
      <c r="E91" s="5">
        <v>5</v>
      </c>
      <c r="F91" s="5">
        <v>10</v>
      </c>
      <c r="G91" s="38"/>
      <c r="H91" s="32" t="str">
        <f t="shared" ref="H91:H105" si="12">IF($G91="","",$C91*$G91)</f>
        <v/>
      </c>
      <c r="I91" s="5">
        <v>1</v>
      </c>
      <c r="J91" s="39" t="str">
        <f t="shared" ref="J91:J105" si="13">IF($G91="","",ROUND($H91*$I91,0))</f>
        <v/>
      </c>
    </row>
    <row r="92" spans="1:10" ht="38.25" x14ac:dyDescent="0.2">
      <c r="A92" s="2">
        <v>66</v>
      </c>
      <c r="B92" s="13" t="s">
        <v>185</v>
      </c>
      <c r="C92" s="5">
        <v>1</v>
      </c>
      <c r="D92" s="5" t="s">
        <v>184</v>
      </c>
      <c r="E92" s="5">
        <v>10</v>
      </c>
      <c r="F92" s="5">
        <v>10</v>
      </c>
      <c r="G92" s="38"/>
      <c r="H92" s="32" t="str">
        <f t="shared" si="12"/>
        <v/>
      </c>
      <c r="I92" s="5">
        <v>1</v>
      </c>
      <c r="J92" s="39" t="str">
        <f t="shared" si="13"/>
        <v/>
      </c>
    </row>
    <row r="93" spans="1:10" ht="25.5" x14ac:dyDescent="0.2">
      <c r="A93" s="2">
        <v>67</v>
      </c>
      <c r="B93" s="13" t="s">
        <v>186</v>
      </c>
      <c r="C93" s="5">
        <v>0.5</v>
      </c>
      <c r="D93" s="5" t="s">
        <v>187</v>
      </c>
      <c r="E93" s="5">
        <v>20</v>
      </c>
      <c r="F93" s="5">
        <v>10</v>
      </c>
      <c r="G93" s="38"/>
      <c r="H93" s="32" t="str">
        <f t="shared" si="12"/>
        <v/>
      </c>
      <c r="I93" s="5">
        <v>1</v>
      </c>
      <c r="J93" s="39" t="str">
        <f t="shared" si="13"/>
        <v/>
      </c>
    </row>
    <row r="94" spans="1:10" ht="25.5" x14ac:dyDescent="0.2">
      <c r="A94" s="2">
        <v>68</v>
      </c>
      <c r="B94" s="13" t="s">
        <v>188</v>
      </c>
      <c r="C94" s="5">
        <v>0.5</v>
      </c>
      <c r="D94" s="5" t="s">
        <v>158</v>
      </c>
      <c r="E94" s="5">
        <v>20</v>
      </c>
      <c r="F94" s="5">
        <v>10</v>
      </c>
      <c r="G94" s="38"/>
      <c r="H94" s="32" t="str">
        <f t="shared" si="12"/>
        <v/>
      </c>
      <c r="I94" s="5">
        <v>1</v>
      </c>
      <c r="J94" s="39" t="str">
        <f t="shared" si="13"/>
        <v/>
      </c>
    </row>
    <row r="95" spans="1:10" ht="38.25" x14ac:dyDescent="0.2">
      <c r="A95" s="2">
        <v>69</v>
      </c>
      <c r="B95" s="13" t="s">
        <v>189</v>
      </c>
      <c r="C95" s="5">
        <v>0.25</v>
      </c>
      <c r="D95" s="5" t="s">
        <v>190</v>
      </c>
      <c r="E95" s="5">
        <v>40</v>
      </c>
      <c r="F95" s="5">
        <v>10</v>
      </c>
      <c r="G95" s="38"/>
      <c r="H95" s="32" t="str">
        <f t="shared" si="12"/>
        <v/>
      </c>
      <c r="I95" s="5">
        <v>1</v>
      </c>
      <c r="J95" s="39" t="str">
        <f t="shared" si="13"/>
        <v/>
      </c>
    </row>
    <row r="96" spans="1:10" ht="25.5" x14ac:dyDescent="0.2">
      <c r="A96" s="2">
        <v>70</v>
      </c>
      <c r="B96" s="13" t="s">
        <v>191</v>
      </c>
      <c r="C96" s="5">
        <v>0.13</v>
      </c>
      <c r="D96" s="5" t="s">
        <v>192</v>
      </c>
      <c r="E96" s="5">
        <v>76</v>
      </c>
      <c r="F96" s="5">
        <v>10</v>
      </c>
      <c r="G96" s="38"/>
      <c r="H96" s="32" t="str">
        <f t="shared" si="12"/>
        <v/>
      </c>
      <c r="I96" s="5">
        <v>1</v>
      </c>
      <c r="J96" s="39" t="str">
        <f t="shared" si="13"/>
        <v/>
      </c>
    </row>
    <row r="97" spans="1:10" ht="25.5" x14ac:dyDescent="0.2">
      <c r="A97" s="2">
        <v>71</v>
      </c>
      <c r="B97" s="13" t="s">
        <v>193</v>
      </c>
      <c r="C97" s="5">
        <v>0.13</v>
      </c>
      <c r="D97" s="5" t="s">
        <v>194</v>
      </c>
      <c r="E97" s="5">
        <v>76</v>
      </c>
      <c r="F97" s="5">
        <v>10</v>
      </c>
      <c r="G97" s="38"/>
      <c r="H97" s="32" t="str">
        <f t="shared" si="12"/>
        <v/>
      </c>
      <c r="I97" s="5">
        <v>1</v>
      </c>
      <c r="J97" s="39" t="str">
        <f t="shared" si="13"/>
        <v/>
      </c>
    </row>
    <row r="98" spans="1:10" ht="25.5" x14ac:dyDescent="0.2">
      <c r="A98" s="2">
        <v>72</v>
      </c>
      <c r="B98" s="17" t="s">
        <v>205</v>
      </c>
      <c r="C98" s="5">
        <v>0.25</v>
      </c>
      <c r="D98" s="5" t="s">
        <v>194</v>
      </c>
      <c r="E98" s="5">
        <v>40</v>
      </c>
      <c r="F98" s="5">
        <v>10</v>
      </c>
      <c r="G98" s="38"/>
      <c r="H98" s="32" t="str">
        <f t="shared" si="12"/>
        <v/>
      </c>
      <c r="I98" s="5">
        <v>1</v>
      </c>
      <c r="J98" s="39" t="str">
        <f t="shared" si="13"/>
        <v/>
      </c>
    </row>
    <row r="99" spans="1:10" ht="38.25" x14ac:dyDescent="0.2">
      <c r="A99" s="2">
        <v>73</v>
      </c>
      <c r="B99" s="13" t="s">
        <v>195</v>
      </c>
      <c r="C99" s="5">
        <v>0.25</v>
      </c>
      <c r="D99" s="5" t="s">
        <v>194</v>
      </c>
      <c r="E99" s="5">
        <v>40</v>
      </c>
      <c r="F99" s="5">
        <v>10</v>
      </c>
      <c r="G99" s="38"/>
      <c r="H99" s="32" t="str">
        <f t="shared" si="12"/>
        <v/>
      </c>
      <c r="I99" s="5">
        <v>1</v>
      </c>
      <c r="J99" s="39" t="str">
        <f t="shared" si="13"/>
        <v/>
      </c>
    </row>
    <row r="100" spans="1:10" ht="38.25" x14ac:dyDescent="0.2">
      <c r="A100" s="2">
        <v>74</v>
      </c>
      <c r="B100" s="13" t="s">
        <v>196</v>
      </c>
      <c r="C100" s="5">
        <v>0.4</v>
      </c>
      <c r="D100" s="5" t="s">
        <v>74</v>
      </c>
      <c r="E100" s="5">
        <v>25</v>
      </c>
      <c r="F100" s="5">
        <v>10</v>
      </c>
      <c r="G100" s="38"/>
      <c r="H100" s="32" t="str">
        <f t="shared" si="12"/>
        <v/>
      </c>
      <c r="I100" s="5">
        <v>1</v>
      </c>
      <c r="J100" s="39" t="str">
        <f t="shared" si="13"/>
        <v/>
      </c>
    </row>
    <row r="101" spans="1:10" ht="25.5" x14ac:dyDescent="0.2">
      <c r="A101" s="2">
        <v>75</v>
      </c>
      <c r="B101" s="13" t="s">
        <v>197</v>
      </c>
      <c r="C101" s="5">
        <v>0.4</v>
      </c>
      <c r="D101" s="5" t="s">
        <v>198</v>
      </c>
      <c r="E101" s="5">
        <v>25</v>
      </c>
      <c r="F101" s="5">
        <v>10</v>
      </c>
      <c r="G101" s="38"/>
      <c r="H101" s="32" t="str">
        <f t="shared" si="12"/>
        <v/>
      </c>
      <c r="I101" s="5">
        <v>1</v>
      </c>
      <c r="J101" s="39" t="str">
        <f t="shared" si="13"/>
        <v/>
      </c>
    </row>
    <row r="102" spans="1:10" ht="25.5" x14ac:dyDescent="0.2">
      <c r="A102" s="2">
        <v>76</v>
      </c>
      <c r="B102" s="13" t="s">
        <v>199</v>
      </c>
      <c r="C102" s="5">
        <v>0.25</v>
      </c>
      <c r="D102" s="5" t="s">
        <v>198</v>
      </c>
      <c r="E102" s="5">
        <v>40</v>
      </c>
      <c r="F102" s="5">
        <v>10</v>
      </c>
      <c r="G102" s="38"/>
      <c r="H102" s="32" t="str">
        <f t="shared" si="12"/>
        <v/>
      </c>
      <c r="I102" s="5">
        <v>1</v>
      </c>
      <c r="J102" s="39" t="str">
        <f t="shared" si="13"/>
        <v/>
      </c>
    </row>
    <row r="103" spans="1:10" ht="25.5" x14ac:dyDescent="0.2">
      <c r="A103" s="2">
        <v>77</v>
      </c>
      <c r="B103" s="13" t="s">
        <v>200</v>
      </c>
      <c r="C103" s="5">
        <v>0.2</v>
      </c>
      <c r="D103" s="5" t="s">
        <v>194</v>
      </c>
      <c r="E103" s="5">
        <v>50</v>
      </c>
      <c r="F103" s="5">
        <v>10</v>
      </c>
      <c r="G103" s="38"/>
      <c r="H103" s="32" t="str">
        <f t="shared" si="12"/>
        <v/>
      </c>
      <c r="I103" s="5">
        <v>1</v>
      </c>
      <c r="J103" s="39" t="str">
        <f t="shared" si="13"/>
        <v/>
      </c>
    </row>
    <row r="104" spans="1:10" ht="25.5" x14ac:dyDescent="0.2">
      <c r="A104" s="2">
        <v>78</v>
      </c>
      <c r="B104" s="13" t="s">
        <v>201</v>
      </c>
      <c r="C104" s="5">
        <v>0.25</v>
      </c>
      <c r="D104" s="5" t="s">
        <v>202</v>
      </c>
      <c r="E104" s="5">
        <v>40</v>
      </c>
      <c r="F104" s="5">
        <v>10</v>
      </c>
      <c r="G104" s="38"/>
      <c r="H104" s="32" t="str">
        <f t="shared" si="12"/>
        <v/>
      </c>
      <c r="I104" s="5">
        <v>1</v>
      </c>
      <c r="J104" s="39" t="str">
        <f t="shared" si="13"/>
        <v/>
      </c>
    </row>
    <row r="105" spans="1:10" ht="25.5" x14ac:dyDescent="0.2">
      <c r="A105" s="2">
        <v>79</v>
      </c>
      <c r="B105" s="13" t="s">
        <v>203</v>
      </c>
      <c r="C105" s="5">
        <v>0.25</v>
      </c>
      <c r="D105" s="5" t="s">
        <v>204</v>
      </c>
      <c r="E105" s="5">
        <v>40</v>
      </c>
      <c r="F105" s="5">
        <v>10</v>
      </c>
      <c r="G105" s="38"/>
      <c r="H105" s="32" t="str">
        <f t="shared" si="12"/>
        <v/>
      </c>
      <c r="I105" s="5">
        <v>1</v>
      </c>
      <c r="J105" s="39" t="str">
        <f t="shared" si="13"/>
        <v/>
      </c>
    </row>
    <row r="106" spans="1:10" x14ac:dyDescent="0.2">
      <c r="A106" s="55" t="s">
        <v>10</v>
      </c>
      <c r="B106" s="55"/>
      <c r="C106" s="55"/>
      <c r="D106" s="55"/>
      <c r="E106" s="55"/>
      <c r="F106" s="55"/>
      <c r="G106" s="55"/>
      <c r="H106" s="55"/>
      <c r="I106" s="55"/>
      <c r="J106" s="34" t="str">
        <f>IF(AND(J91="",J92="",J93="",J94="",J95="",J96="",J97="",J98="",J99="",J100="",J101="",J102="",J103="",J104="",J105=""),"",IF(SUM(J91:J105)&gt;10,10,SUM(J91:J105)))</f>
        <v/>
      </c>
    </row>
    <row r="107" spans="1:10" s="1" customFormat="1" x14ac:dyDescent="0.2">
      <c r="A107" s="59"/>
      <c r="B107" s="59"/>
      <c r="C107" s="59"/>
      <c r="D107" s="59"/>
      <c r="E107" s="59"/>
      <c r="F107" s="59"/>
      <c r="G107" s="59"/>
      <c r="H107" s="59"/>
      <c r="I107" s="59"/>
      <c r="J107" s="59"/>
    </row>
    <row r="108" spans="1:10" s="1" customFormat="1" ht="48" customHeight="1" x14ac:dyDescent="0.2">
      <c r="A108" s="53" t="s">
        <v>206</v>
      </c>
      <c r="B108" s="53"/>
      <c r="C108" s="53"/>
      <c r="D108" s="53"/>
      <c r="E108" s="53"/>
      <c r="F108" s="53"/>
      <c r="G108" s="53"/>
      <c r="H108" s="53"/>
      <c r="I108" s="53"/>
      <c r="J108" s="53"/>
    </row>
    <row r="109" spans="1:10" x14ac:dyDescent="0.2">
      <c r="A109" s="5">
        <v>80</v>
      </c>
      <c r="B109" s="13" t="s">
        <v>207</v>
      </c>
      <c r="C109" s="5">
        <v>10</v>
      </c>
      <c r="D109" s="5" t="s">
        <v>208</v>
      </c>
      <c r="E109" s="5">
        <v>1</v>
      </c>
      <c r="F109" s="5">
        <v>10</v>
      </c>
      <c r="G109" s="38"/>
      <c r="H109" s="32" t="str">
        <f t="shared" ref="H109" si="14">IF($G109="","",$C109*$G109)</f>
        <v/>
      </c>
      <c r="I109" s="33">
        <v>1</v>
      </c>
      <c r="J109" s="39" t="str">
        <f>IF($G109="","",ROUND($H109*$I109,0))</f>
        <v/>
      </c>
    </row>
    <row r="110" spans="1:10" x14ac:dyDescent="0.2">
      <c r="A110" s="55" t="s">
        <v>10</v>
      </c>
      <c r="B110" s="55"/>
      <c r="C110" s="55"/>
      <c r="D110" s="55"/>
      <c r="E110" s="55"/>
      <c r="F110" s="55"/>
      <c r="G110" s="55"/>
      <c r="H110" s="55"/>
      <c r="I110" s="55"/>
      <c r="J110" s="34" t="str">
        <f>IF(J109="","",J109)</f>
        <v/>
      </c>
    </row>
    <row r="111" spans="1:10" s="1" customFormat="1" x14ac:dyDescent="0.2">
      <c r="A111" s="59"/>
      <c r="B111" s="59"/>
      <c r="C111" s="59"/>
      <c r="D111" s="59"/>
      <c r="E111" s="59"/>
      <c r="F111" s="59"/>
      <c r="G111" s="59"/>
      <c r="H111" s="59"/>
      <c r="I111" s="59"/>
      <c r="J111" s="59"/>
    </row>
    <row r="112" spans="1:10" s="1" customFormat="1" x14ac:dyDescent="0.2">
      <c r="A112" s="60" t="s">
        <v>209</v>
      </c>
      <c r="B112" s="60"/>
      <c r="C112" s="60"/>
      <c r="D112" s="60"/>
      <c r="E112" s="60"/>
      <c r="F112" s="60"/>
      <c r="G112" s="60"/>
      <c r="H112" s="60"/>
      <c r="I112" s="60"/>
      <c r="J112" s="34" t="str">
        <f>IF(AND(J30="",J38="",J53="",J74="",J80="",J88="",J106="",J110=""),"",SUM(J30,J38,J53,J74,J80,J88,J106,J110))</f>
        <v/>
      </c>
    </row>
    <row r="113" spans="1:10" s="1" customFormat="1" x14ac:dyDescent="0.2">
      <c r="A113" s="6"/>
      <c r="B113" s="6"/>
      <c r="C113" s="6"/>
      <c r="D113" s="6"/>
      <c r="E113" s="6"/>
      <c r="F113" s="6"/>
      <c r="G113" s="6"/>
      <c r="H113" s="6"/>
      <c r="I113" s="6"/>
      <c r="J113" s="6"/>
    </row>
    <row r="114" spans="1:10" s="1" customFormat="1" x14ac:dyDescent="0.2">
      <c r="A114" s="50" t="s">
        <v>83</v>
      </c>
      <c r="B114" s="50"/>
      <c r="C114" s="50"/>
      <c r="D114" s="50"/>
      <c r="E114" s="50"/>
      <c r="F114" s="50"/>
      <c r="G114" s="50"/>
      <c r="H114" s="50"/>
      <c r="I114" s="50"/>
      <c r="J114" s="50"/>
    </row>
    <row r="115" spans="1:10" s="1" customFormat="1" x14ac:dyDescent="0.2">
      <c r="A115" s="7"/>
      <c r="B115" s="6"/>
      <c r="C115" s="6"/>
      <c r="D115" s="6"/>
      <c r="E115" s="6"/>
      <c r="F115" s="6"/>
      <c r="G115" s="6"/>
      <c r="H115" s="6"/>
      <c r="I115" s="6"/>
      <c r="J115" s="6"/>
    </row>
    <row r="116" spans="1:10" s="1" customFormat="1" x14ac:dyDescent="0.2">
      <c r="A116" s="50" t="s">
        <v>84</v>
      </c>
      <c r="B116" s="50"/>
      <c r="C116" s="50"/>
      <c r="D116" s="50"/>
      <c r="E116" s="50"/>
      <c r="F116" s="50"/>
      <c r="G116" s="50"/>
      <c r="H116" s="50"/>
      <c r="I116" s="50"/>
      <c r="J116" s="50"/>
    </row>
    <row r="117" spans="1:10" s="1" customFormat="1" x14ac:dyDescent="0.2">
      <c r="A117" s="50" t="s">
        <v>85</v>
      </c>
      <c r="B117" s="50"/>
      <c r="C117" s="50"/>
      <c r="D117" s="50"/>
      <c r="E117" s="50"/>
      <c r="F117" s="50"/>
      <c r="G117" s="50"/>
      <c r="H117" s="50"/>
      <c r="I117" s="50"/>
      <c r="J117" s="50"/>
    </row>
  </sheetData>
  <sheetProtection password="8E64" sheet="1" objects="1" scenarios="1" selectLockedCells="1"/>
  <mergeCells count="36">
    <mergeCell ref="A114:J114"/>
    <mergeCell ref="A116:J116"/>
    <mergeCell ref="A117:J117"/>
    <mergeCell ref="A107:J107"/>
    <mergeCell ref="A108:J108"/>
    <mergeCell ref="A106:I106"/>
    <mergeCell ref="A110:I110"/>
    <mergeCell ref="A111:J111"/>
    <mergeCell ref="A112:I112"/>
    <mergeCell ref="A80:I80"/>
    <mergeCell ref="A82:J82"/>
    <mergeCell ref="A81:J81"/>
    <mergeCell ref="A88:I88"/>
    <mergeCell ref="A90:J90"/>
    <mergeCell ref="A89:J89"/>
    <mergeCell ref="A76:J76"/>
    <mergeCell ref="A75:J75"/>
    <mergeCell ref="A30:I30"/>
    <mergeCell ref="A8:J8"/>
    <mergeCell ref="A32:J32"/>
    <mergeCell ref="A31:J31"/>
    <mergeCell ref="A38:I38"/>
    <mergeCell ref="A39:J39"/>
    <mergeCell ref="A40:J40"/>
    <mergeCell ref="A53:I53"/>
    <mergeCell ref="A54:J54"/>
    <mergeCell ref="A55:J55"/>
    <mergeCell ref="A74:I74"/>
    <mergeCell ref="A6:B7"/>
    <mergeCell ref="C6:F6"/>
    <mergeCell ref="G6:J6"/>
    <mergeCell ref="A1:J1"/>
    <mergeCell ref="A2:J2"/>
    <mergeCell ref="A3:J3"/>
    <mergeCell ref="A4:J4"/>
    <mergeCell ref="A5:J5"/>
  </mergeCells>
  <dataValidations count="1">
    <dataValidation type="whole" operator="lessThanOrEqual" allowBlank="1" showErrorMessage="1" error="O valor inserido não é válido!" sqref="G91:G105 G33:G37 G41:G52 G56:G73 G77:G79 G83:G87 G109 G9:G29">
      <formula1>$E9</formula1>
    </dataValidation>
  </dataValidations>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pane ySplit="7" topLeftCell="A8" activePane="bottomLeft" state="frozen"/>
      <selection pane="bottomLeft" activeCell="G80" activeCellId="6" sqref="G9:G19 G23:G27 G31:G46 G50:G60 G64:G69 G73:G76 G80:G81"/>
    </sheetView>
  </sheetViews>
  <sheetFormatPr defaultRowHeight="12.75" x14ac:dyDescent="0.2"/>
  <cols>
    <col min="1" max="1" width="3.28515625" customWidth="1"/>
    <col min="2" max="2" width="38.7109375" customWidth="1"/>
    <col min="3" max="10" width="11.7109375" customWidth="1"/>
  </cols>
  <sheetData>
    <row r="1" spans="1:10" ht="60" customHeight="1" x14ac:dyDescent="0.2">
      <c r="A1" s="47"/>
      <c r="B1" s="47"/>
      <c r="C1" s="47"/>
      <c r="D1" s="47"/>
      <c r="E1" s="47"/>
      <c r="F1" s="47"/>
      <c r="G1" s="47"/>
      <c r="H1" s="47"/>
      <c r="I1" s="47"/>
      <c r="J1" s="47"/>
    </row>
    <row r="2" spans="1:10" ht="51" customHeight="1" x14ac:dyDescent="0.2">
      <c r="A2" s="48" t="s">
        <v>89</v>
      </c>
      <c r="B2" s="49"/>
      <c r="C2" s="49"/>
      <c r="D2" s="49"/>
      <c r="E2" s="49"/>
      <c r="F2" s="49"/>
      <c r="G2" s="49"/>
      <c r="H2" s="49"/>
      <c r="I2" s="49"/>
      <c r="J2" s="49"/>
    </row>
    <row r="3" spans="1:10" x14ac:dyDescent="0.2">
      <c r="A3" s="50"/>
      <c r="B3" s="50"/>
      <c r="C3" s="50"/>
      <c r="D3" s="50"/>
      <c r="E3" s="50"/>
      <c r="F3" s="50"/>
      <c r="G3" s="50"/>
      <c r="H3" s="50"/>
      <c r="I3" s="50"/>
      <c r="J3" s="50"/>
    </row>
    <row r="4" spans="1:10" ht="21.95" customHeight="1" x14ac:dyDescent="0.2">
      <c r="A4" s="51" t="s">
        <v>210</v>
      </c>
      <c r="B4" s="51"/>
      <c r="C4" s="51"/>
      <c r="D4" s="51"/>
      <c r="E4" s="51"/>
      <c r="F4" s="51"/>
      <c r="G4" s="51"/>
      <c r="H4" s="51"/>
      <c r="I4" s="51"/>
      <c r="J4" s="51"/>
    </row>
    <row r="5" spans="1:10" ht="30" customHeight="1" x14ac:dyDescent="0.2">
      <c r="A5" s="52" t="s">
        <v>88</v>
      </c>
      <c r="B5" s="52"/>
      <c r="C5" s="52"/>
      <c r="D5" s="52"/>
      <c r="E5" s="52"/>
      <c r="F5" s="52"/>
      <c r="G5" s="52"/>
      <c r="H5" s="52"/>
      <c r="I5" s="52"/>
      <c r="J5" s="52"/>
    </row>
    <row r="6" spans="1:10" ht="48" customHeight="1" x14ac:dyDescent="0.2">
      <c r="A6" s="45" t="s">
        <v>311</v>
      </c>
      <c r="B6" s="45"/>
      <c r="C6" s="46" t="s">
        <v>1</v>
      </c>
      <c r="D6" s="46"/>
      <c r="E6" s="46"/>
      <c r="F6" s="46"/>
      <c r="G6" s="46" t="s">
        <v>2</v>
      </c>
      <c r="H6" s="46"/>
      <c r="I6" s="46"/>
      <c r="J6" s="46"/>
    </row>
    <row r="7" spans="1:10" ht="51.95" customHeight="1" x14ac:dyDescent="0.2">
      <c r="A7" s="45"/>
      <c r="B7" s="45"/>
      <c r="C7" s="31" t="s">
        <v>96</v>
      </c>
      <c r="D7" s="31" t="s">
        <v>97</v>
      </c>
      <c r="E7" s="31" t="s">
        <v>98</v>
      </c>
      <c r="F7" s="31" t="s">
        <v>3</v>
      </c>
      <c r="G7" s="31" t="s">
        <v>86</v>
      </c>
      <c r="H7" s="31" t="s">
        <v>4</v>
      </c>
      <c r="I7" s="31" t="s">
        <v>5</v>
      </c>
      <c r="J7" s="31" t="s">
        <v>87</v>
      </c>
    </row>
    <row r="8" spans="1:10" s="1" customFormat="1" ht="39.950000000000003" customHeight="1" x14ac:dyDescent="0.2">
      <c r="A8" s="62" t="s">
        <v>211</v>
      </c>
      <c r="B8" s="62"/>
      <c r="C8" s="62"/>
      <c r="D8" s="62"/>
      <c r="E8" s="62"/>
      <c r="F8" s="62"/>
      <c r="G8" s="62"/>
      <c r="H8" s="62"/>
      <c r="I8" s="62"/>
      <c r="J8" s="62"/>
    </row>
    <row r="9" spans="1:10" ht="25.5" x14ac:dyDescent="0.2">
      <c r="A9" s="2">
        <v>1</v>
      </c>
      <c r="B9" s="17" t="s">
        <v>212</v>
      </c>
      <c r="C9" s="5">
        <v>0.1</v>
      </c>
      <c r="D9" s="5" t="s">
        <v>71</v>
      </c>
      <c r="E9" s="5">
        <v>100</v>
      </c>
      <c r="F9" s="5">
        <v>10</v>
      </c>
      <c r="G9" s="42"/>
      <c r="H9" s="43" t="str">
        <f>IF($G9="","",$C9*$G9)</f>
        <v/>
      </c>
      <c r="I9" s="5">
        <v>2</v>
      </c>
      <c r="J9" s="44" t="str">
        <f>IF($G9="","",ROUND($H9*$I9,0))</f>
        <v/>
      </c>
    </row>
    <row r="10" spans="1:10" ht="38.25" x14ac:dyDescent="0.2">
      <c r="A10" s="2">
        <v>2</v>
      </c>
      <c r="B10" s="13" t="s">
        <v>213</v>
      </c>
      <c r="C10" s="5">
        <v>0.17</v>
      </c>
      <c r="D10" s="5" t="s">
        <v>214</v>
      </c>
      <c r="E10" s="5">
        <v>60</v>
      </c>
      <c r="F10" s="5">
        <v>10</v>
      </c>
      <c r="G10" s="42"/>
      <c r="H10" s="43" t="str">
        <f t="shared" ref="H10:H19" si="0">IF($G10="","",$C10*$G10)</f>
        <v/>
      </c>
      <c r="I10" s="5">
        <v>2</v>
      </c>
      <c r="J10" s="44" t="str">
        <f t="shared" ref="J10:J19" si="1">IF($G10="","",ROUND($H10*$I10,0))</f>
        <v/>
      </c>
    </row>
    <row r="11" spans="1:10" ht="25.5" x14ac:dyDescent="0.2">
      <c r="A11" s="2">
        <v>3</v>
      </c>
      <c r="B11" s="13" t="s">
        <v>226</v>
      </c>
      <c r="C11" s="5">
        <v>0.25</v>
      </c>
      <c r="D11" s="5" t="s">
        <v>215</v>
      </c>
      <c r="E11" s="5">
        <v>40</v>
      </c>
      <c r="F11" s="5">
        <v>10</v>
      </c>
      <c r="G11" s="42"/>
      <c r="H11" s="43" t="str">
        <f t="shared" si="0"/>
        <v/>
      </c>
      <c r="I11" s="5">
        <v>2</v>
      </c>
      <c r="J11" s="44" t="str">
        <f t="shared" si="1"/>
        <v/>
      </c>
    </row>
    <row r="12" spans="1:10" ht="63.75" x14ac:dyDescent="0.2">
      <c r="A12" s="2">
        <v>4</v>
      </c>
      <c r="B12" s="13" t="s">
        <v>216</v>
      </c>
      <c r="C12" s="5">
        <v>0.5</v>
      </c>
      <c r="D12" s="5" t="s">
        <v>215</v>
      </c>
      <c r="E12" s="5">
        <v>20</v>
      </c>
      <c r="F12" s="5">
        <v>10</v>
      </c>
      <c r="G12" s="42"/>
      <c r="H12" s="43" t="str">
        <f t="shared" si="0"/>
        <v/>
      </c>
      <c r="I12" s="5">
        <v>2</v>
      </c>
      <c r="J12" s="44" t="str">
        <f t="shared" si="1"/>
        <v/>
      </c>
    </row>
    <row r="13" spans="1:10" ht="25.5" x14ac:dyDescent="0.2">
      <c r="A13" s="2">
        <v>5</v>
      </c>
      <c r="B13" s="13" t="s">
        <v>217</v>
      </c>
      <c r="C13" s="5">
        <v>0.08</v>
      </c>
      <c r="D13" s="5" t="s">
        <v>24</v>
      </c>
      <c r="E13" s="5">
        <v>125</v>
      </c>
      <c r="F13" s="5">
        <v>10</v>
      </c>
      <c r="G13" s="42"/>
      <c r="H13" s="43" t="str">
        <f t="shared" si="0"/>
        <v/>
      </c>
      <c r="I13" s="5">
        <v>2</v>
      </c>
      <c r="J13" s="44" t="str">
        <f t="shared" si="1"/>
        <v/>
      </c>
    </row>
    <row r="14" spans="1:10" ht="38.25" x14ac:dyDescent="0.2">
      <c r="A14" s="2">
        <v>6</v>
      </c>
      <c r="B14" s="13" t="s">
        <v>218</v>
      </c>
      <c r="C14" s="5">
        <v>0.13</v>
      </c>
      <c r="D14" s="5" t="s">
        <v>215</v>
      </c>
      <c r="E14" s="5">
        <v>76</v>
      </c>
      <c r="F14" s="5">
        <v>10</v>
      </c>
      <c r="G14" s="42"/>
      <c r="H14" s="43" t="str">
        <f t="shared" si="0"/>
        <v/>
      </c>
      <c r="I14" s="5">
        <v>2</v>
      </c>
      <c r="J14" s="44" t="str">
        <f t="shared" si="1"/>
        <v/>
      </c>
    </row>
    <row r="15" spans="1:10" x14ac:dyDescent="0.2">
      <c r="A15" s="2">
        <v>7</v>
      </c>
      <c r="B15" s="13" t="s">
        <v>219</v>
      </c>
      <c r="C15" s="5">
        <v>0.08</v>
      </c>
      <c r="D15" s="5" t="s">
        <v>24</v>
      </c>
      <c r="E15" s="5">
        <v>125</v>
      </c>
      <c r="F15" s="5">
        <v>10</v>
      </c>
      <c r="G15" s="42"/>
      <c r="H15" s="43" t="str">
        <f t="shared" si="0"/>
        <v/>
      </c>
      <c r="I15" s="5">
        <v>2</v>
      </c>
      <c r="J15" s="44" t="str">
        <f t="shared" si="1"/>
        <v/>
      </c>
    </row>
    <row r="16" spans="1:10" ht="38.25" x14ac:dyDescent="0.2">
      <c r="A16" s="2">
        <v>8</v>
      </c>
      <c r="B16" s="17" t="s">
        <v>220</v>
      </c>
      <c r="C16" s="5">
        <v>0.25</v>
      </c>
      <c r="D16" s="5" t="s">
        <v>221</v>
      </c>
      <c r="E16" s="5">
        <v>40</v>
      </c>
      <c r="F16" s="5">
        <v>10</v>
      </c>
      <c r="G16" s="42"/>
      <c r="H16" s="43" t="str">
        <f t="shared" si="0"/>
        <v/>
      </c>
      <c r="I16" s="5">
        <v>2</v>
      </c>
      <c r="J16" s="44" t="str">
        <f t="shared" si="1"/>
        <v/>
      </c>
    </row>
    <row r="17" spans="1:10" ht="38.25" x14ac:dyDescent="0.2">
      <c r="A17" s="2">
        <v>9</v>
      </c>
      <c r="B17" s="17" t="s">
        <v>222</v>
      </c>
      <c r="C17" s="5">
        <v>0.5</v>
      </c>
      <c r="D17" s="13" t="s">
        <v>223</v>
      </c>
      <c r="E17" s="5">
        <v>20</v>
      </c>
      <c r="F17" s="5">
        <v>10</v>
      </c>
      <c r="G17" s="42"/>
      <c r="H17" s="43" t="str">
        <f t="shared" si="0"/>
        <v/>
      </c>
      <c r="I17" s="5">
        <v>2</v>
      </c>
      <c r="J17" s="44" t="str">
        <f t="shared" si="1"/>
        <v/>
      </c>
    </row>
    <row r="18" spans="1:10" ht="25.5" x14ac:dyDescent="0.2">
      <c r="A18" s="2">
        <v>10</v>
      </c>
      <c r="B18" s="17" t="s">
        <v>224</v>
      </c>
      <c r="C18" s="5">
        <v>0.1</v>
      </c>
      <c r="D18" s="5" t="s">
        <v>24</v>
      </c>
      <c r="E18" s="5">
        <v>100</v>
      </c>
      <c r="F18" s="5">
        <v>10</v>
      </c>
      <c r="G18" s="42"/>
      <c r="H18" s="43" t="str">
        <f t="shared" si="0"/>
        <v/>
      </c>
      <c r="I18" s="5">
        <v>2</v>
      </c>
      <c r="J18" s="44" t="str">
        <f t="shared" si="1"/>
        <v/>
      </c>
    </row>
    <row r="19" spans="1:10" ht="25.5" x14ac:dyDescent="0.2">
      <c r="A19" s="2">
        <v>11</v>
      </c>
      <c r="B19" s="17" t="s">
        <v>225</v>
      </c>
      <c r="C19" s="5">
        <v>0.05</v>
      </c>
      <c r="D19" s="5" t="s">
        <v>24</v>
      </c>
      <c r="E19" s="5">
        <v>200</v>
      </c>
      <c r="F19" s="5">
        <v>10</v>
      </c>
      <c r="G19" s="42"/>
      <c r="H19" s="43" t="str">
        <f t="shared" si="0"/>
        <v/>
      </c>
      <c r="I19" s="5">
        <v>2</v>
      </c>
      <c r="J19" s="44" t="str">
        <f t="shared" si="1"/>
        <v/>
      </c>
    </row>
    <row r="20" spans="1:10" x14ac:dyDescent="0.2">
      <c r="A20" s="55" t="s">
        <v>10</v>
      </c>
      <c r="B20" s="55"/>
      <c r="C20" s="55"/>
      <c r="D20" s="55"/>
      <c r="E20" s="55"/>
      <c r="F20" s="55"/>
      <c r="G20" s="55"/>
      <c r="H20" s="55"/>
      <c r="I20" s="55"/>
      <c r="J20" s="34" t="str">
        <f>IF(AND(J9="",J10="",J11="",J12="",J13="",J14="",J15="",J16="",J17="",J18="",J19=""),"",IF(SUM(J9:J19)&gt;20,20,SUM(J9:J19)))</f>
        <v/>
      </c>
    </row>
    <row r="21" spans="1:10" x14ac:dyDescent="0.2">
      <c r="A21" s="61"/>
      <c r="B21" s="61"/>
      <c r="C21" s="61"/>
      <c r="D21" s="61"/>
      <c r="E21" s="61"/>
      <c r="F21" s="61"/>
      <c r="G21" s="61"/>
      <c r="H21" s="61"/>
      <c r="I21" s="61"/>
      <c r="J21" s="61"/>
    </row>
    <row r="22" spans="1:10" s="1" customFormat="1" ht="39.950000000000003" customHeight="1" x14ac:dyDescent="0.2">
      <c r="A22" s="53" t="s">
        <v>227</v>
      </c>
      <c r="B22" s="53"/>
      <c r="C22" s="53"/>
      <c r="D22" s="53"/>
      <c r="E22" s="53"/>
      <c r="F22" s="53"/>
      <c r="G22" s="53"/>
      <c r="H22" s="53"/>
      <c r="I22" s="53"/>
      <c r="J22" s="53"/>
    </row>
    <row r="23" spans="1:10" ht="25.5" x14ac:dyDescent="0.2">
      <c r="A23" s="5">
        <v>12</v>
      </c>
      <c r="B23" s="13" t="s">
        <v>228</v>
      </c>
      <c r="C23" s="5">
        <v>10</v>
      </c>
      <c r="D23" s="5" t="s">
        <v>229</v>
      </c>
      <c r="E23" s="5">
        <v>1</v>
      </c>
      <c r="F23" s="5">
        <v>10</v>
      </c>
      <c r="G23" s="42"/>
      <c r="H23" s="43" t="str">
        <f t="shared" ref="H23:H27" si="2">IF($G23="","",$C23*$G23)</f>
        <v/>
      </c>
      <c r="I23" s="11">
        <v>1</v>
      </c>
      <c r="J23" s="44" t="str">
        <f t="shared" ref="J23:J27" si="3">IF($G23="","",ROUND($H23*$I23,0))</f>
        <v/>
      </c>
    </row>
    <row r="24" spans="1:10" ht="38.25" x14ac:dyDescent="0.2">
      <c r="A24" s="5">
        <v>13</v>
      </c>
      <c r="B24" s="13" t="s">
        <v>230</v>
      </c>
      <c r="C24" s="5">
        <v>2</v>
      </c>
      <c r="D24" s="5" t="s">
        <v>231</v>
      </c>
      <c r="E24" s="5">
        <v>5</v>
      </c>
      <c r="F24" s="5">
        <v>10</v>
      </c>
      <c r="G24" s="42"/>
      <c r="H24" s="43" t="str">
        <f t="shared" si="2"/>
        <v/>
      </c>
      <c r="I24" s="11">
        <v>1</v>
      </c>
      <c r="J24" s="44" t="str">
        <f t="shared" si="3"/>
        <v/>
      </c>
    </row>
    <row r="25" spans="1:10" x14ac:dyDescent="0.2">
      <c r="A25" s="5">
        <v>14</v>
      </c>
      <c r="B25" s="13" t="s">
        <v>232</v>
      </c>
      <c r="C25" s="5">
        <v>2</v>
      </c>
      <c r="D25" s="5" t="s">
        <v>66</v>
      </c>
      <c r="E25" s="5">
        <v>5</v>
      </c>
      <c r="F25" s="5">
        <v>10</v>
      </c>
      <c r="G25" s="42"/>
      <c r="H25" s="43" t="str">
        <f t="shared" si="2"/>
        <v/>
      </c>
      <c r="I25" s="11">
        <v>1</v>
      </c>
      <c r="J25" s="44" t="str">
        <f t="shared" si="3"/>
        <v/>
      </c>
    </row>
    <row r="26" spans="1:10" x14ac:dyDescent="0.2">
      <c r="A26" s="5">
        <v>15</v>
      </c>
      <c r="B26" s="13" t="s">
        <v>233</v>
      </c>
      <c r="C26" s="5">
        <v>2</v>
      </c>
      <c r="D26" s="5" t="s">
        <v>70</v>
      </c>
      <c r="E26" s="5">
        <v>5</v>
      </c>
      <c r="F26" s="5">
        <v>10</v>
      </c>
      <c r="G26" s="42"/>
      <c r="H26" s="43" t="str">
        <f t="shared" si="2"/>
        <v/>
      </c>
      <c r="I26" s="11">
        <v>1</v>
      </c>
      <c r="J26" s="44" t="str">
        <f t="shared" si="3"/>
        <v/>
      </c>
    </row>
    <row r="27" spans="1:10" ht="25.5" x14ac:dyDescent="0.2">
      <c r="A27" s="5">
        <v>16</v>
      </c>
      <c r="B27" s="13" t="s">
        <v>234</v>
      </c>
      <c r="C27" s="5">
        <v>1</v>
      </c>
      <c r="D27" s="5" t="s">
        <v>70</v>
      </c>
      <c r="E27" s="5">
        <v>10</v>
      </c>
      <c r="F27" s="5">
        <v>10</v>
      </c>
      <c r="G27" s="42"/>
      <c r="H27" s="43" t="str">
        <f t="shared" si="2"/>
        <v/>
      </c>
      <c r="I27" s="11">
        <v>1</v>
      </c>
      <c r="J27" s="44" t="str">
        <f t="shared" si="3"/>
        <v/>
      </c>
    </row>
    <row r="28" spans="1:10" x14ac:dyDescent="0.2">
      <c r="A28" s="55" t="s">
        <v>10</v>
      </c>
      <c r="B28" s="55"/>
      <c r="C28" s="55"/>
      <c r="D28" s="55"/>
      <c r="E28" s="55"/>
      <c r="F28" s="55"/>
      <c r="G28" s="55"/>
      <c r="H28" s="55"/>
      <c r="I28" s="55"/>
      <c r="J28" s="34" t="str">
        <f>IF(AND(J23="",J24="",J25="",J26="",J27=""),"",IF(SUM(J23:J27)&gt;10,10,SUM(J23:J27)))</f>
        <v/>
      </c>
    </row>
    <row r="29" spans="1:10" x14ac:dyDescent="0.2">
      <c r="A29" s="61"/>
      <c r="B29" s="61"/>
      <c r="C29" s="61"/>
      <c r="D29" s="61"/>
      <c r="E29" s="61"/>
      <c r="F29" s="61"/>
      <c r="G29" s="61"/>
      <c r="H29" s="61"/>
      <c r="I29" s="61"/>
      <c r="J29" s="61"/>
    </row>
    <row r="30" spans="1:10" s="1" customFormat="1" ht="39.950000000000003" customHeight="1" x14ac:dyDescent="0.2">
      <c r="A30" s="53" t="s">
        <v>235</v>
      </c>
      <c r="B30" s="53"/>
      <c r="C30" s="53"/>
      <c r="D30" s="53"/>
      <c r="E30" s="53"/>
      <c r="F30" s="53"/>
      <c r="G30" s="53"/>
      <c r="H30" s="53"/>
      <c r="I30" s="53"/>
      <c r="J30" s="53"/>
    </row>
    <row r="31" spans="1:10" ht="51" x14ac:dyDescent="0.2">
      <c r="A31" s="5">
        <v>17</v>
      </c>
      <c r="B31" s="17" t="s">
        <v>236</v>
      </c>
      <c r="C31" s="5">
        <v>0.2</v>
      </c>
      <c r="D31" s="5" t="s">
        <v>24</v>
      </c>
      <c r="E31" s="5">
        <v>50</v>
      </c>
      <c r="F31" s="5">
        <v>10</v>
      </c>
      <c r="G31" s="42"/>
      <c r="H31" s="43" t="str">
        <f t="shared" ref="H31:H46" si="4">IF($G31="","",$C31*$G31)</f>
        <v/>
      </c>
      <c r="I31" s="11">
        <v>1</v>
      </c>
      <c r="J31" s="44" t="str">
        <f t="shared" ref="J31:J46" si="5">IF($G31="","",ROUND($H31*$I31,0))</f>
        <v/>
      </c>
    </row>
    <row r="32" spans="1:10" ht="38.25" x14ac:dyDescent="0.2">
      <c r="A32" s="5">
        <v>18</v>
      </c>
      <c r="B32" s="17" t="s">
        <v>237</v>
      </c>
      <c r="C32" s="5">
        <v>1</v>
      </c>
      <c r="D32" s="5" t="s">
        <v>67</v>
      </c>
      <c r="E32" s="5">
        <v>10</v>
      </c>
      <c r="F32" s="5">
        <v>10</v>
      </c>
      <c r="G32" s="42"/>
      <c r="H32" s="43" t="str">
        <f t="shared" si="4"/>
        <v/>
      </c>
      <c r="I32" s="11">
        <v>1</v>
      </c>
      <c r="J32" s="44" t="str">
        <f t="shared" si="5"/>
        <v/>
      </c>
    </row>
    <row r="33" spans="1:10" ht="51" x14ac:dyDescent="0.2">
      <c r="A33" s="5">
        <v>19</v>
      </c>
      <c r="B33" s="17" t="s">
        <v>238</v>
      </c>
      <c r="C33" s="5">
        <v>2.5</v>
      </c>
      <c r="D33" s="5" t="s">
        <v>28</v>
      </c>
      <c r="E33" s="5">
        <v>4</v>
      </c>
      <c r="F33" s="5">
        <v>10</v>
      </c>
      <c r="G33" s="42"/>
      <c r="H33" s="43" t="str">
        <f t="shared" si="4"/>
        <v/>
      </c>
      <c r="I33" s="11">
        <v>1</v>
      </c>
      <c r="J33" s="44" t="str">
        <f t="shared" si="5"/>
        <v/>
      </c>
    </row>
    <row r="34" spans="1:10" ht="38.25" x14ac:dyDescent="0.2">
      <c r="A34" s="5">
        <v>20</v>
      </c>
      <c r="B34" s="13" t="s">
        <v>239</v>
      </c>
      <c r="C34" s="5">
        <v>2.5</v>
      </c>
      <c r="D34" s="5" t="s">
        <v>162</v>
      </c>
      <c r="E34" s="5">
        <v>4</v>
      </c>
      <c r="F34" s="5">
        <v>10</v>
      </c>
      <c r="G34" s="42"/>
      <c r="H34" s="43" t="str">
        <f t="shared" si="4"/>
        <v/>
      </c>
      <c r="I34" s="11">
        <v>1</v>
      </c>
      <c r="J34" s="44" t="str">
        <f t="shared" si="5"/>
        <v/>
      </c>
    </row>
    <row r="35" spans="1:10" ht="38.25" x14ac:dyDescent="0.2">
      <c r="A35" s="5">
        <v>21</v>
      </c>
      <c r="B35" s="13" t="s">
        <v>240</v>
      </c>
      <c r="C35" s="5">
        <v>2</v>
      </c>
      <c r="D35" s="13" t="s">
        <v>241</v>
      </c>
      <c r="E35" s="5">
        <v>5</v>
      </c>
      <c r="F35" s="5">
        <v>10</v>
      </c>
      <c r="G35" s="42"/>
      <c r="H35" s="43" t="str">
        <f t="shared" si="4"/>
        <v/>
      </c>
      <c r="I35" s="11">
        <v>1</v>
      </c>
      <c r="J35" s="44" t="str">
        <f t="shared" si="5"/>
        <v/>
      </c>
    </row>
    <row r="36" spans="1:10" ht="51" x14ac:dyDescent="0.2">
      <c r="A36" s="5">
        <v>22</v>
      </c>
      <c r="B36" s="13" t="s">
        <v>242</v>
      </c>
      <c r="C36" s="5">
        <v>0.2</v>
      </c>
      <c r="D36" s="5" t="s">
        <v>24</v>
      </c>
      <c r="E36" s="5">
        <v>50</v>
      </c>
      <c r="F36" s="5">
        <v>10</v>
      </c>
      <c r="G36" s="42"/>
      <c r="H36" s="43" t="str">
        <f t="shared" si="4"/>
        <v/>
      </c>
      <c r="I36" s="11">
        <v>1</v>
      </c>
      <c r="J36" s="44" t="str">
        <f t="shared" si="5"/>
        <v/>
      </c>
    </row>
    <row r="37" spans="1:10" ht="38.25" x14ac:dyDescent="0.2">
      <c r="A37" s="5">
        <v>23</v>
      </c>
      <c r="B37" s="13" t="s">
        <v>243</v>
      </c>
      <c r="C37" s="5">
        <v>2.5</v>
      </c>
      <c r="D37" s="5" t="s">
        <v>13</v>
      </c>
      <c r="E37" s="5">
        <v>4</v>
      </c>
      <c r="F37" s="5">
        <v>10</v>
      </c>
      <c r="G37" s="42"/>
      <c r="H37" s="43" t="str">
        <f t="shared" si="4"/>
        <v/>
      </c>
      <c r="I37" s="11">
        <v>1</v>
      </c>
      <c r="J37" s="44" t="str">
        <f t="shared" si="5"/>
        <v/>
      </c>
    </row>
    <row r="38" spans="1:10" ht="25.5" x14ac:dyDescent="0.2">
      <c r="A38" s="5">
        <v>24</v>
      </c>
      <c r="B38" s="13" t="s">
        <v>244</v>
      </c>
      <c r="C38" s="5">
        <v>2</v>
      </c>
      <c r="D38" s="5" t="s">
        <v>13</v>
      </c>
      <c r="E38" s="5">
        <v>5</v>
      </c>
      <c r="F38" s="5">
        <v>10</v>
      </c>
      <c r="G38" s="42"/>
      <c r="H38" s="43" t="str">
        <f t="shared" si="4"/>
        <v/>
      </c>
      <c r="I38" s="11">
        <v>1</v>
      </c>
      <c r="J38" s="44" t="str">
        <f t="shared" si="5"/>
        <v/>
      </c>
    </row>
    <row r="39" spans="1:10" ht="25.5" x14ac:dyDescent="0.2">
      <c r="A39" s="5">
        <v>25</v>
      </c>
      <c r="B39" s="13" t="s">
        <v>245</v>
      </c>
      <c r="C39" s="5">
        <v>2</v>
      </c>
      <c r="D39" s="5" t="s">
        <v>13</v>
      </c>
      <c r="E39" s="5">
        <v>5</v>
      </c>
      <c r="F39" s="5">
        <v>10</v>
      </c>
      <c r="G39" s="42"/>
      <c r="H39" s="43" t="str">
        <f t="shared" si="4"/>
        <v/>
      </c>
      <c r="I39" s="11">
        <v>1</v>
      </c>
      <c r="J39" s="44" t="str">
        <f t="shared" si="5"/>
        <v/>
      </c>
    </row>
    <row r="40" spans="1:10" ht="25.5" x14ac:dyDescent="0.2">
      <c r="A40" s="5">
        <v>26</v>
      </c>
      <c r="B40" s="13" t="s">
        <v>18</v>
      </c>
      <c r="C40" s="5">
        <v>0.5</v>
      </c>
      <c r="D40" s="5" t="s">
        <v>13</v>
      </c>
      <c r="E40" s="5">
        <v>20</v>
      </c>
      <c r="F40" s="5">
        <v>10</v>
      </c>
      <c r="G40" s="42"/>
      <c r="H40" s="43" t="str">
        <f t="shared" si="4"/>
        <v/>
      </c>
      <c r="I40" s="11">
        <v>1</v>
      </c>
      <c r="J40" s="44" t="str">
        <f t="shared" si="5"/>
        <v/>
      </c>
    </row>
    <row r="41" spans="1:10" ht="25.5" x14ac:dyDescent="0.2">
      <c r="A41" s="5">
        <v>27</v>
      </c>
      <c r="B41" s="13" t="s">
        <v>246</v>
      </c>
      <c r="C41" s="5">
        <v>1.25</v>
      </c>
      <c r="D41" s="5" t="s">
        <v>13</v>
      </c>
      <c r="E41" s="5">
        <v>8</v>
      </c>
      <c r="F41" s="5">
        <v>10</v>
      </c>
      <c r="G41" s="42"/>
      <c r="H41" s="43" t="str">
        <f t="shared" si="4"/>
        <v/>
      </c>
      <c r="I41" s="11">
        <v>1</v>
      </c>
      <c r="J41" s="44" t="str">
        <f t="shared" si="5"/>
        <v/>
      </c>
    </row>
    <row r="42" spans="1:10" ht="25.5" x14ac:dyDescent="0.2">
      <c r="A42" s="5">
        <v>28</v>
      </c>
      <c r="B42" s="13" t="s">
        <v>247</v>
      </c>
      <c r="C42" s="5">
        <v>1.25</v>
      </c>
      <c r="D42" s="5" t="s">
        <v>13</v>
      </c>
      <c r="E42" s="5">
        <v>8</v>
      </c>
      <c r="F42" s="5">
        <v>10</v>
      </c>
      <c r="G42" s="42"/>
      <c r="H42" s="43" t="str">
        <f t="shared" si="4"/>
        <v/>
      </c>
      <c r="I42" s="11">
        <v>1</v>
      </c>
      <c r="J42" s="44" t="str">
        <f t="shared" si="5"/>
        <v/>
      </c>
    </row>
    <row r="43" spans="1:10" ht="25.5" x14ac:dyDescent="0.2">
      <c r="A43" s="5">
        <v>29</v>
      </c>
      <c r="B43" s="13" t="s">
        <v>248</v>
      </c>
      <c r="C43" s="5">
        <v>1</v>
      </c>
      <c r="D43" s="5" t="s">
        <v>13</v>
      </c>
      <c r="E43" s="5">
        <v>10</v>
      </c>
      <c r="F43" s="5">
        <v>10</v>
      </c>
      <c r="G43" s="42"/>
      <c r="H43" s="43" t="str">
        <f t="shared" si="4"/>
        <v/>
      </c>
      <c r="I43" s="11">
        <v>1</v>
      </c>
      <c r="J43" s="44" t="str">
        <f t="shared" si="5"/>
        <v/>
      </c>
    </row>
    <row r="44" spans="1:10" ht="25.5" x14ac:dyDescent="0.2">
      <c r="A44" s="5">
        <v>30</v>
      </c>
      <c r="B44" s="13" t="s">
        <v>249</v>
      </c>
      <c r="C44" s="5">
        <v>0.25</v>
      </c>
      <c r="D44" s="5" t="s">
        <v>13</v>
      </c>
      <c r="E44" s="5">
        <v>40</v>
      </c>
      <c r="F44" s="5">
        <v>10</v>
      </c>
      <c r="G44" s="42"/>
      <c r="H44" s="43" t="str">
        <f t="shared" si="4"/>
        <v/>
      </c>
      <c r="I44" s="11">
        <v>1</v>
      </c>
      <c r="J44" s="44" t="str">
        <f t="shared" si="5"/>
        <v/>
      </c>
    </row>
    <row r="45" spans="1:10" ht="25.5" x14ac:dyDescent="0.2">
      <c r="A45" s="5">
        <v>31</v>
      </c>
      <c r="B45" s="13" t="s">
        <v>250</v>
      </c>
      <c r="C45" s="5">
        <v>2.5</v>
      </c>
      <c r="D45" s="5" t="s">
        <v>309</v>
      </c>
      <c r="E45" s="5">
        <v>4</v>
      </c>
      <c r="F45" s="5">
        <v>10</v>
      </c>
      <c r="G45" s="42"/>
      <c r="H45" s="43" t="str">
        <f t="shared" si="4"/>
        <v/>
      </c>
      <c r="I45" s="11">
        <v>1</v>
      </c>
      <c r="J45" s="44" t="str">
        <f t="shared" si="5"/>
        <v/>
      </c>
    </row>
    <row r="46" spans="1:10" ht="38.25" x14ac:dyDescent="0.2">
      <c r="A46" s="5">
        <v>32</v>
      </c>
      <c r="B46" s="17" t="s">
        <v>251</v>
      </c>
      <c r="C46" s="5">
        <v>1</v>
      </c>
      <c r="D46" s="5" t="s">
        <v>252</v>
      </c>
      <c r="E46" s="5">
        <v>10</v>
      </c>
      <c r="F46" s="5">
        <v>10</v>
      </c>
      <c r="G46" s="42"/>
      <c r="H46" s="43" t="str">
        <f t="shared" si="4"/>
        <v/>
      </c>
      <c r="I46" s="11">
        <v>1</v>
      </c>
      <c r="J46" s="44" t="str">
        <f t="shared" si="5"/>
        <v/>
      </c>
    </row>
    <row r="47" spans="1:10" x14ac:dyDescent="0.2">
      <c r="A47" s="55" t="s">
        <v>10</v>
      </c>
      <c r="B47" s="55"/>
      <c r="C47" s="55"/>
      <c r="D47" s="55"/>
      <c r="E47" s="55"/>
      <c r="F47" s="55"/>
      <c r="G47" s="55"/>
      <c r="H47" s="55"/>
      <c r="I47" s="55"/>
      <c r="J47" s="34" t="str">
        <f>IF(AND(J31="",J32="",J33="",J34="",J35="",J36="",J37="",J38="",J39="",J40="",J41="",J42="",J43="",J44="",J45="",J46=""),"",IF(SUM(J31:J46)&gt;10,10,SUM(J31:J46)))</f>
        <v/>
      </c>
    </row>
    <row r="48" spans="1:10" x14ac:dyDescent="0.2">
      <c r="A48" s="61"/>
      <c r="B48" s="61"/>
      <c r="C48" s="61"/>
      <c r="D48" s="61"/>
      <c r="E48" s="61"/>
      <c r="F48" s="61"/>
      <c r="G48" s="61"/>
      <c r="H48" s="61"/>
      <c r="I48" s="61"/>
      <c r="J48" s="61"/>
    </row>
    <row r="49" spans="1:10" s="1" customFormat="1" ht="39.950000000000003" customHeight="1" x14ac:dyDescent="0.2">
      <c r="A49" s="53" t="s">
        <v>253</v>
      </c>
      <c r="B49" s="53"/>
      <c r="C49" s="53"/>
      <c r="D49" s="53"/>
      <c r="E49" s="53"/>
      <c r="F49" s="53"/>
      <c r="G49" s="53"/>
      <c r="H49" s="53"/>
      <c r="I49" s="53"/>
      <c r="J49" s="53"/>
    </row>
    <row r="50" spans="1:10" ht="38.25" x14ac:dyDescent="0.2">
      <c r="A50" s="5">
        <v>33</v>
      </c>
      <c r="B50" s="13" t="s">
        <v>254</v>
      </c>
      <c r="C50" s="5">
        <v>0.21</v>
      </c>
      <c r="D50" s="5" t="s">
        <v>24</v>
      </c>
      <c r="E50" s="5">
        <v>48</v>
      </c>
      <c r="F50" s="5">
        <v>10</v>
      </c>
      <c r="G50" s="42"/>
      <c r="H50" s="43" t="str">
        <f t="shared" ref="H50:H60" si="6">IF($G50="","",$C50*$G50)</f>
        <v/>
      </c>
      <c r="I50" s="11">
        <v>2</v>
      </c>
      <c r="J50" s="44" t="str">
        <f t="shared" ref="J50:J60" si="7">IF($G50="","",ROUND($H50*$I50,0))</f>
        <v/>
      </c>
    </row>
    <row r="51" spans="1:10" x14ac:dyDescent="0.2">
      <c r="A51" s="13">
        <v>34</v>
      </c>
      <c r="B51" s="13" t="s">
        <v>255</v>
      </c>
      <c r="C51" s="5">
        <v>0.17</v>
      </c>
      <c r="D51" s="5" t="s">
        <v>24</v>
      </c>
      <c r="E51" s="5">
        <v>60</v>
      </c>
      <c r="F51" s="5">
        <v>10</v>
      </c>
      <c r="G51" s="42"/>
      <c r="H51" s="43" t="str">
        <f t="shared" si="6"/>
        <v/>
      </c>
      <c r="I51" s="11">
        <v>2</v>
      </c>
      <c r="J51" s="44" t="str">
        <f t="shared" si="7"/>
        <v/>
      </c>
    </row>
    <row r="52" spans="1:10" x14ac:dyDescent="0.2">
      <c r="A52" s="5">
        <v>35</v>
      </c>
      <c r="B52" s="13" t="s">
        <v>256</v>
      </c>
      <c r="C52" s="5">
        <v>0.13</v>
      </c>
      <c r="D52" s="5" t="s">
        <v>24</v>
      </c>
      <c r="E52" s="5">
        <v>78</v>
      </c>
      <c r="F52" s="5">
        <v>10</v>
      </c>
      <c r="G52" s="42"/>
      <c r="H52" s="43" t="str">
        <f t="shared" si="6"/>
        <v/>
      </c>
      <c r="I52" s="11">
        <v>2</v>
      </c>
      <c r="J52" s="44" t="str">
        <f t="shared" si="7"/>
        <v/>
      </c>
    </row>
    <row r="53" spans="1:10" ht="51" x14ac:dyDescent="0.2">
      <c r="A53" s="5">
        <v>36</v>
      </c>
      <c r="B53" s="13" t="s">
        <v>257</v>
      </c>
      <c r="C53" s="5">
        <v>2.5</v>
      </c>
      <c r="D53" s="5" t="s">
        <v>31</v>
      </c>
      <c r="E53" s="5">
        <v>4</v>
      </c>
      <c r="F53" s="5">
        <v>10</v>
      </c>
      <c r="G53" s="42"/>
      <c r="H53" s="43" t="str">
        <f t="shared" si="6"/>
        <v/>
      </c>
      <c r="I53" s="11">
        <v>2</v>
      </c>
      <c r="J53" s="44" t="str">
        <f t="shared" si="7"/>
        <v/>
      </c>
    </row>
    <row r="54" spans="1:10" ht="51" x14ac:dyDescent="0.2">
      <c r="A54" s="5">
        <v>37</v>
      </c>
      <c r="B54" s="13" t="s">
        <v>258</v>
      </c>
      <c r="C54" s="5">
        <v>2</v>
      </c>
      <c r="D54" s="5" t="s">
        <v>31</v>
      </c>
      <c r="E54" s="5">
        <v>5</v>
      </c>
      <c r="F54" s="5">
        <v>10</v>
      </c>
      <c r="G54" s="42"/>
      <c r="H54" s="43" t="str">
        <f t="shared" si="6"/>
        <v/>
      </c>
      <c r="I54" s="11">
        <v>2</v>
      </c>
      <c r="J54" s="44" t="str">
        <f t="shared" si="7"/>
        <v/>
      </c>
    </row>
    <row r="55" spans="1:10" ht="76.5" x14ac:dyDescent="0.2">
      <c r="A55" s="5">
        <v>38</v>
      </c>
      <c r="B55" s="13" t="s">
        <v>259</v>
      </c>
      <c r="C55" s="5">
        <v>0.1</v>
      </c>
      <c r="D55" s="5" t="s">
        <v>24</v>
      </c>
      <c r="E55" s="5">
        <v>100</v>
      </c>
      <c r="F55" s="5">
        <v>10</v>
      </c>
      <c r="G55" s="42"/>
      <c r="H55" s="43" t="str">
        <f t="shared" si="6"/>
        <v/>
      </c>
      <c r="I55" s="11">
        <v>2</v>
      </c>
      <c r="J55" s="44" t="str">
        <f t="shared" si="7"/>
        <v/>
      </c>
    </row>
    <row r="56" spans="1:10" ht="38.25" x14ac:dyDescent="0.2">
      <c r="A56" s="5">
        <v>39</v>
      </c>
      <c r="B56" s="17" t="s">
        <v>260</v>
      </c>
      <c r="C56" s="5">
        <v>0.5</v>
      </c>
      <c r="D56" s="5" t="s">
        <v>31</v>
      </c>
      <c r="E56" s="5">
        <v>20</v>
      </c>
      <c r="F56" s="5">
        <v>10</v>
      </c>
      <c r="G56" s="42"/>
      <c r="H56" s="43" t="str">
        <f t="shared" si="6"/>
        <v/>
      </c>
      <c r="I56" s="11">
        <v>2</v>
      </c>
      <c r="J56" s="44" t="str">
        <f t="shared" si="7"/>
        <v/>
      </c>
    </row>
    <row r="57" spans="1:10" ht="38.25" x14ac:dyDescent="0.2">
      <c r="A57" s="5">
        <v>40</v>
      </c>
      <c r="B57" s="17" t="s">
        <v>261</v>
      </c>
      <c r="C57" s="5">
        <v>0.25</v>
      </c>
      <c r="D57" s="5" t="s">
        <v>31</v>
      </c>
      <c r="E57" s="5">
        <v>40</v>
      </c>
      <c r="F57" s="5">
        <v>10</v>
      </c>
      <c r="G57" s="42"/>
      <c r="H57" s="43" t="str">
        <f t="shared" si="6"/>
        <v/>
      </c>
      <c r="I57" s="11">
        <v>2</v>
      </c>
      <c r="J57" s="44" t="str">
        <f t="shared" si="7"/>
        <v/>
      </c>
    </row>
    <row r="58" spans="1:10" ht="51" x14ac:dyDescent="0.2">
      <c r="A58" s="5">
        <v>41</v>
      </c>
      <c r="B58" s="17" t="s">
        <v>36</v>
      </c>
      <c r="C58" s="5">
        <v>0.21</v>
      </c>
      <c r="D58" s="5" t="s">
        <v>24</v>
      </c>
      <c r="E58" s="5">
        <v>48</v>
      </c>
      <c r="F58" s="5">
        <v>10</v>
      </c>
      <c r="G58" s="42"/>
      <c r="H58" s="43" t="str">
        <f t="shared" si="6"/>
        <v/>
      </c>
      <c r="I58" s="11">
        <v>2</v>
      </c>
      <c r="J58" s="44" t="str">
        <f t="shared" si="7"/>
        <v/>
      </c>
    </row>
    <row r="59" spans="1:10" ht="25.5" x14ac:dyDescent="0.2">
      <c r="A59" s="5">
        <v>42</v>
      </c>
      <c r="B59" s="13" t="s">
        <v>262</v>
      </c>
      <c r="C59" s="5">
        <v>0.2</v>
      </c>
      <c r="D59" s="5" t="s">
        <v>24</v>
      </c>
      <c r="E59" s="5">
        <v>50</v>
      </c>
      <c r="F59" s="5">
        <v>10</v>
      </c>
      <c r="G59" s="42"/>
      <c r="H59" s="43" t="str">
        <f t="shared" si="6"/>
        <v/>
      </c>
      <c r="I59" s="11">
        <v>2</v>
      </c>
      <c r="J59" s="44" t="str">
        <f t="shared" si="7"/>
        <v/>
      </c>
    </row>
    <row r="60" spans="1:10" ht="25.5" x14ac:dyDescent="0.2">
      <c r="A60" s="5">
        <v>43</v>
      </c>
      <c r="B60" s="17" t="s">
        <v>263</v>
      </c>
      <c r="C60" s="5">
        <v>0.1</v>
      </c>
      <c r="D60" s="5" t="s">
        <v>24</v>
      </c>
      <c r="E60" s="5">
        <v>100</v>
      </c>
      <c r="F60" s="5">
        <v>10</v>
      </c>
      <c r="G60" s="42"/>
      <c r="H60" s="43" t="str">
        <f t="shared" si="6"/>
        <v/>
      </c>
      <c r="I60" s="11">
        <v>2</v>
      </c>
      <c r="J60" s="44" t="str">
        <f t="shared" si="7"/>
        <v/>
      </c>
    </row>
    <row r="61" spans="1:10" x14ac:dyDescent="0.2">
      <c r="A61" s="55" t="s">
        <v>10</v>
      </c>
      <c r="B61" s="55"/>
      <c r="C61" s="55"/>
      <c r="D61" s="55"/>
      <c r="E61" s="55"/>
      <c r="F61" s="55"/>
      <c r="G61" s="55"/>
      <c r="H61" s="55"/>
      <c r="I61" s="55"/>
      <c r="J61" s="34" t="str">
        <f>IF(AND(J50="",J51="",J52="",J53="",J54="",J55="",J56="",J57="",J58="",J59="",J60=""),"",IF(SUM(J50:J60)&gt;20,20,SUM(J50:J60)))</f>
        <v/>
      </c>
    </row>
    <row r="62" spans="1:10" x14ac:dyDescent="0.2">
      <c r="A62" s="61"/>
      <c r="B62" s="61"/>
      <c r="C62" s="61"/>
      <c r="D62" s="61"/>
      <c r="E62" s="61"/>
      <c r="F62" s="61"/>
      <c r="G62" s="61"/>
      <c r="H62" s="61"/>
      <c r="I62" s="61"/>
      <c r="J62" s="61"/>
    </row>
    <row r="63" spans="1:10" s="1" customFormat="1" ht="39.950000000000003" customHeight="1" x14ac:dyDescent="0.2">
      <c r="A63" s="53" t="s">
        <v>264</v>
      </c>
      <c r="B63" s="53"/>
      <c r="C63" s="53"/>
      <c r="D63" s="53"/>
      <c r="E63" s="53"/>
      <c r="F63" s="53"/>
      <c r="G63" s="53"/>
      <c r="H63" s="53"/>
      <c r="I63" s="53"/>
      <c r="J63" s="53"/>
    </row>
    <row r="64" spans="1:10" x14ac:dyDescent="0.2">
      <c r="A64" s="5">
        <v>44</v>
      </c>
      <c r="B64" s="18" t="s">
        <v>265</v>
      </c>
      <c r="C64" s="5">
        <v>2.5</v>
      </c>
      <c r="D64" s="5" t="s">
        <v>31</v>
      </c>
      <c r="E64" s="5">
        <v>4</v>
      </c>
      <c r="F64" s="5">
        <v>10</v>
      </c>
      <c r="G64" s="42"/>
      <c r="H64" s="43" t="str">
        <f t="shared" ref="H64:H69" si="8">IF($G64="","",$C64*$G64)</f>
        <v/>
      </c>
      <c r="I64" s="11">
        <v>1</v>
      </c>
      <c r="J64" s="44" t="str">
        <f t="shared" ref="J64:J69" si="9">IF($G64="","",ROUND($H64*$I64,0))</f>
        <v/>
      </c>
    </row>
    <row r="65" spans="1:10" x14ac:dyDescent="0.2">
      <c r="A65" s="5">
        <v>45</v>
      </c>
      <c r="B65" s="18" t="s">
        <v>266</v>
      </c>
      <c r="C65" s="5">
        <v>1.25</v>
      </c>
      <c r="D65" s="5" t="s">
        <v>31</v>
      </c>
      <c r="E65" s="5">
        <v>8</v>
      </c>
      <c r="F65" s="5">
        <v>10</v>
      </c>
      <c r="G65" s="42"/>
      <c r="H65" s="43" t="str">
        <f t="shared" si="8"/>
        <v/>
      </c>
      <c r="I65" s="11">
        <v>1</v>
      </c>
      <c r="J65" s="44" t="str">
        <f t="shared" si="9"/>
        <v/>
      </c>
    </row>
    <row r="66" spans="1:10" ht="25.5" x14ac:dyDescent="0.2">
      <c r="A66" s="5">
        <v>46</v>
      </c>
      <c r="B66" s="18" t="s">
        <v>267</v>
      </c>
      <c r="C66" s="5">
        <v>0.5</v>
      </c>
      <c r="D66" s="5" t="s">
        <v>60</v>
      </c>
      <c r="E66" s="5">
        <v>20</v>
      </c>
      <c r="F66" s="5">
        <v>10</v>
      </c>
      <c r="G66" s="42"/>
      <c r="H66" s="43" t="str">
        <f t="shared" si="8"/>
        <v/>
      </c>
      <c r="I66" s="11">
        <v>1</v>
      </c>
      <c r="J66" s="44" t="str">
        <f t="shared" si="9"/>
        <v/>
      </c>
    </row>
    <row r="67" spans="1:10" ht="25.5" x14ac:dyDescent="0.2">
      <c r="A67" s="5">
        <v>47</v>
      </c>
      <c r="B67" s="18" t="s">
        <v>268</v>
      </c>
      <c r="C67" s="5">
        <v>0.25</v>
      </c>
      <c r="D67" s="5" t="s">
        <v>60</v>
      </c>
      <c r="E67" s="5">
        <v>40</v>
      </c>
      <c r="F67" s="5">
        <v>10</v>
      </c>
      <c r="G67" s="42"/>
      <c r="H67" s="43" t="str">
        <f t="shared" si="8"/>
        <v/>
      </c>
      <c r="I67" s="11">
        <v>1</v>
      </c>
      <c r="J67" s="44" t="str">
        <f t="shared" si="9"/>
        <v/>
      </c>
    </row>
    <row r="68" spans="1:10" ht="25.5" x14ac:dyDescent="0.2">
      <c r="A68" s="5">
        <v>48</v>
      </c>
      <c r="B68" s="18" t="s">
        <v>269</v>
      </c>
      <c r="C68" s="5">
        <v>0.4</v>
      </c>
      <c r="D68" s="5" t="s">
        <v>270</v>
      </c>
      <c r="E68" s="5">
        <v>25</v>
      </c>
      <c r="F68" s="5">
        <v>10</v>
      </c>
      <c r="G68" s="42"/>
      <c r="H68" s="43" t="str">
        <f t="shared" si="8"/>
        <v/>
      </c>
      <c r="I68" s="11">
        <v>1</v>
      </c>
      <c r="J68" s="44" t="str">
        <f t="shared" si="9"/>
        <v/>
      </c>
    </row>
    <row r="69" spans="1:10" ht="76.5" x14ac:dyDescent="0.2">
      <c r="A69" s="5">
        <v>49</v>
      </c>
      <c r="B69" s="18" t="s">
        <v>271</v>
      </c>
      <c r="C69" s="5">
        <v>5</v>
      </c>
      <c r="D69" s="5" t="s">
        <v>122</v>
      </c>
      <c r="E69" s="5">
        <v>2</v>
      </c>
      <c r="F69" s="5">
        <v>10</v>
      </c>
      <c r="G69" s="42"/>
      <c r="H69" s="43" t="str">
        <f t="shared" si="8"/>
        <v/>
      </c>
      <c r="I69" s="11">
        <v>1</v>
      </c>
      <c r="J69" s="44" t="str">
        <f t="shared" si="9"/>
        <v/>
      </c>
    </row>
    <row r="70" spans="1:10" x14ac:dyDescent="0.2">
      <c r="A70" s="55" t="s">
        <v>10</v>
      </c>
      <c r="B70" s="55"/>
      <c r="C70" s="55"/>
      <c r="D70" s="55"/>
      <c r="E70" s="55"/>
      <c r="F70" s="55"/>
      <c r="G70" s="55"/>
      <c r="H70" s="55"/>
      <c r="I70" s="55"/>
      <c r="J70" s="36" t="str">
        <f>IF(AND(J64="",J65="",J66="",J67="",J68="",J69=""),"",IF(SUM(J64:J69)&gt;10,10,SUM(J64:J69)))</f>
        <v/>
      </c>
    </row>
    <row r="71" spans="1:10" x14ac:dyDescent="0.2">
      <c r="A71" s="59"/>
      <c r="B71" s="59"/>
      <c r="C71" s="59"/>
      <c r="D71" s="59"/>
      <c r="E71" s="59"/>
      <c r="F71" s="59"/>
      <c r="G71" s="59"/>
      <c r="H71" s="59"/>
      <c r="I71" s="59"/>
      <c r="J71" s="59"/>
    </row>
    <row r="72" spans="1:10" s="1" customFormat="1" ht="39.950000000000003" customHeight="1" x14ac:dyDescent="0.2">
      <c r="A72" s="53" t="s">
        <v>272</v>
      </c>
      <c r="B72" s="53"/>
      <c r="C72" s="53"/>
      <c r="D72" s="53"/>
      <c r="E72" s="53"/>
      <c r="F72" s="53"/>
      <c r="G72" s="53"/>
      <c r="H72" s="53"/>
      <c r="I72" s="53"/>
      <c r="J72" s="53"/>
    </row>
    <row r="73" spans="1:10" ht="25.5" x14ac:dyDescent="0.2">
      <c r="A73" s="5">
        <v>50</v>
      </c>
      <c r="B73" s="13" t="s">
        <v>273</v>
      </c>
      <c r="C73" s="5">
        <v>0.8</v>
      </c>
      <c r="D73" s="5" t="s">
        <v>121</v>
      </c>
      <c r="E73" s="5">
        <v>12</v>
      </c>
      <c r="F73" s="5">
        <v>10</v>
      </c>
      <c r="G73" s="42"/>
      <c r="H73" s="43" t="str">
        <f t="shared" ref="H73:H76" si="10">IF($G73="","",$C73*$G73)</f>
        <v/>
      </c>
      <c r="I73" s="11">
        <v>2</v>
      </c>
      <c r="J73" s="44" t="str">
        <f t="shared" ref="J73:J76" si="11">IF($G73="","",ROUND($H73*$I73,0))</f>
        <v/>
      </c>
    </row>
    <row r="74" spans="1:10" ht="25.5" x14ac:dyDescent="0.2">
      <c r="A74" s="5">
        <v>51</v>
      </c>
      <c r="B74" s="13" t="s">
        <v>274</v>
      </c>
      <c r="C74" s="5">
        <v>0.5</v>
      </c>
      <c r="D74" s="5" t="s">
        <v>121</v>
      </c>
      <c r="E74" s="5">
        <v>20</v>
      </c>
      <c r="F74" s="5">
        <v>10</v>
      </c>
      <c r="G74" s="42"/>
      <c r="H74" s="43" t="str">
        <f t="shared" si="10"/>
        <v/>
      </c>
      <c r="I74" s="11">
        <v>2</v>
      </c>
      <c r="J74" s="44" t="str">
        <f t="shared" si="11"/>
        <v/>
      </c>
    </row>
    <row r="75" spans="1:10" ht="25.5" x14ac:dyDescent="0.2">
      <c r="A75" s="5">
        <v>52</v>
      </c>
      <c r="B75" s="13" t="s">
        <v>275</v>
      </c>
      <c r="C75" s="5">
        <v>0.4</v>
      </c>
      <c r="D75" s="5" t="s">
        <v>121</v>
      </c>
      <c r="E75" s="5">
        <v>25</v>
      </c>
      <c r="F75" s="5">
        <v>10</v>
      </c>
      <c r="G75" s="42"/>
      <c r="H75" s="43" t="str">
        <f t="shared" si="10"/>
        <v/>
      </c>
      <c r="I75" s="11">
        <v>2</v>
      </c>
      <c r="J75" s="44" t="str">
        <f t="shared" si="11"/>
        <v/>
      </c>
    </row>
    <row r="76" spans="1:10" x14ac:dyDescent="0.2">
      <c r="A76" s="5">
        <v>53</v>
      </c>
      <c r="B76" s="13" t="s">
        <v>276</v>
      </c>
      <c r="C76" s="5">
        <v>0.13</v>
      </c>
      <c r="D76" s="5" t="s">
        <v>277</v>
      </c>
      <c r="E76" s="5">
        <v>76</v>
      </c>
      <c r="F76" s="5">
        <v>10</v>
      </c>
      <c r="G76" s="42"/>
      <c r="H76" s="43" t="str">
        <f t="shared" si="10"/>
        <v/>
      </c>
      <c r="I76" s="11">
        <v>2</v>
      </c>
      <c r="J76" s="44" t="str">
        <f t="shared" si="11"/>
        <v/>
      </c>
    </row>
    <row r="77" spans="1:10" x14ac:dyDescent="0.2">
      <c r="A77" s="63" t="s">
        <v>10</v>
      </c>
      <c r="B77" s="63"/>
      <c r="C77" s="63"/>
      <c r="D77" s="63"/>
      <c r="E77" s="63"/>
      <c r="F77" s="63"/>
      <c r="G77" s="63"/>
      <c r="H77" s="63"/>
      <c r="I77" s="63"/>
      <c r="J77" s="35" t="str">
        <f>IF(AND(J73="",J74="",J75="",J76=""),"",IF(SUM(J73:J76)&gt;20,20,SUM(J73:J76)))</f>
        <v/>
      </c>
    </row>
    <row r="78" spans="1:10" x14ac:dyDescent="0.2">
      <c r="A78" s="59"/>
      <c r="B78" s="59"/>
      <c r="C78" s="59"/>
      <c r="D78" s="59"/>
      <c r="E78" s="59"/>
      <c r="F78" s="59"/>
      <c r="G78" s="59"/>
      <c r="H78" s="59"/>
      <c r="I78" s="59"/>
      <c r="J78" s="59"/>
    </row>
    <row r="79" spans="1:10" s="1" customFormat="1" ht="39.950000000000003" customHeight="1" x14ac:dyDescent="0.2">
      <c r="A79" s="64" t="s">
        <v>278</v>
      </c>
      <c r="B79" s="53"/>
      <c r="C79" s="53"/>
      <c r="D79" s="53"/>
      <c r="E79" s="53"/>
      <c r="F79" s="53"/>
      <c r="G79" s="53"/>
      <c r="H79" s="53"/>
      <c r="I79" s="53"/>
      <c r="J79" s="53"/>
    </row>
    <row r="80" spans="1:10" ht="25.5" x14ac:dyDescent="0.2">
      <c r="A80" s="5">
        <v>54</v>
      </c>
      <c r="B80" s="13" t="s">
        <v>279</v>
      </c>
      <c r="C80" s="5">
        <v>10</v>
      </c>
      <c r="D80" s="5" t="s">
        <v>60</v>
      </c>
      <c r="E80" s="5">
        <v>1</v>
      </c>
      <c r="F80" s="5">
        <v>10</v>
      </c>
      <c r="G80" s="42"/>
      <c r="H80" s="43" t="str">
        <f t="shared" ref="H80:H81" si="12">IF($G80="","",$C80*$G80)</f>
        <v/>
      </c>
      <c r="I80" s="11">
        <v>1</v>
      </c>
      <c r="J80" s="44" t="str">
        <f>IF($G80="","",ROUND($H80*$I80,0))</f>
        <v/>
      </c>
    </row>
    <row r="81" spans="1:10" ht="25.5" x14ac:dyDescent="0.2">
      <c r="A81" s="5">
        <v>55</v>
      </c>
      <c r="B81" s="13" t="s">
        <v>280</v>
      </c>
      <c r="C81" s="5">
        <v>1</v>
      </c>
      <c r="D81" s="5" t="s">
        <v>62</v>
      </c>
      <c r="E81" s="5">
        <v>10</v>
      </c>
      <c r="F81" s="5">
        <v>10</v>
      </c>
      <c r="G81" s="42"/>
      <c r="H81" s="43" t="str">
        <f t="shared" si="12"/>
        <v/>
      </c>
      <c r="I81" s="11">
        <v>1</v>
      </c>
      <c r="J81" s="44" t="str">
        <f>IF($G81="","",ROUND($H81*$I81,0))</f>
        <v/>
      </c>
    </row>
    <row r="82" spans="1:10" x14ac:dyDescent="0.2">
      <c r="A82" s="63" t="s">
        <v>10</v>
      </c>
      <c r="B82" s="63"/>
      <c r="C82" s="63"/>
      <c r="D82" s="63"/>
      <c r="E82" s="63"/>
      <c r="F82" s="63"/>
      <c r="G82" s="63"/>
      <c r="H82" s="63"/>
      <c r="I82" s="63"/>
      <c r="J82" s="35" t="str">
        <f>IF(AND(J80="",J81=""),"",IF(SUM(J80:J81)&gt;10,10,SUM(J80:J81)))</f>
        <v/>
      </c>
    </row>
    <row r="83" spans="1:10" x14ac:dyDescent="0.2">
      <c r="A83" s="59"/>
      <c r="B83" s="59"/>
      <c r="C83" s="59"/>
      <c r="D83" s="59"/>
      <c r="E83" s="59"/>
      <c r="F83" s="59"/>
      <c r="G83" s="59"/>
      <c r="H83" s="59"/>
      <c r="I83" s="59"/>
      <c r="J83" s="59"/>
    </row>
    <row r="84" spans="1:10" s="1" customFormat="1" x14ac:dyDescent="0.2">
      <c r="A84" s="65"/>
      <c r="B84" s="65"/>
      <c r="C84" s="65"/>
      <c r="D84" s="65"/>
      <c r="E84" s="65"/>
      <c r="F84" s="65"/>
      <c r="G84" s="65"/>
      <c r="H84" s="65"/>
      <c r="I84" s="65"/>
      <c r="J84" s="65"/>
    </row>
    <row r="85" spans="1:10" s="1" customFormat="1" x14ac:dyDescent="0.2">
      <c r="A85" s="66" t="s">
        <v>281</v>
      </c>
      <c r="B85" s="66"/>
      <c r="C85" s="66"/>
      <c r="D85" s="66"/>
      <c r="E85" s="66"/>
      <c r="F85" s="66"/>
      <c r="G85" s="66"/>
      <c r="H85" s="66"/>
      <c r="I85" s="66"/>
      <c r="J85" s="37" t="str">
        <f>IF(AND(J20="",J28="",J47="",J61="",J70="",J77="",J82=""),"",SUM(J20,J28,J47,J61,J70,J77,J82))</f>
        <v/>
      </c>
    </row>
    <row r="86" spans="1:10" s="1" customFormat="1" x14ac:dyDescent="0.2">
      <c r="A86" s="6"/>
      <c r="B86" s="6"/>
      <c r="C86" s="6"/>
      <c r="D86" s="6"/>
      <c r="E86" s="6"/>
      <c r="F86" s="6"/>
      <c r="G86" s="6"/>
      <c r="H86" s="6"/>
      <c r="I86" s="6"/>
      <c r="J86" s="6"/>
    </row>
    <row r="87" spans="1:10" s="1" customFormat="1" x14ac:dyDescent="0.2">
      <c r="A87" s="6"/>
      <c r="B87" s="6"/>
      <c r="C87" s="6"/>
      <c r="D87" s="6"/>
      <c r="E87" s="6"/>
      <c r="F87" s="6"/>
      <c r="G87" s="6"/>
      <c r="H87" s="6"/>
      <c r="I87" s="6"/>
      <c r="J87" s="6"/>
    </row>
    <row r="88" spans="1:10" s="1" customFormat="1" x14ac:dyDescent="0.2">
      <c r="A88" s="50" t="s">
        <v>83</v>
      </c>
      <c r="B88" s="50"/>
      <c r="C88" s="50"/>
      <c r="D88" s="50"/>
      <c r="E88" s="50"/>
      <c r="F88" s="50"/>
      <c r="G88" s="50"/>
      <c r="H88" s="50"/>
      <c r="I88" s="50"/>
      <c r="J88" s="50"/>
    </row>
    <row r="89" spans="1:10" s="1" customFormat="1" x14ac:dyDescent="0.2">
      <c r="A89" s="7"/>
      <c r="B89" s="6"/>
      <c r="C89" s="6"/>
      <c r="D89" s="6"/>
      <c r="E89" s="6"/>
      <c r="F89" s="6"/>
      <c r="G89" s="6"/>
      <c r="H89" s="6"/>
      <c r="I89" s="6"/>
      <c r="J89" s="6"/>
    </row>
    <row r="90" spans="1:10" s="1" customFormat="1" x14ac:dyDescent="0.2">
      <c r="A90" s="50" t="s">
        <v>84</v>
      </c>
      <c r="B90" s="50"/>
      <c r="C90" s="50"/>
      <c r="D90" s="50"/>
      <c r="E90" s="50"/>
      <c r="F90" s="50"/>
      <c r="G90" s="50"/>
      <c r="H90" s="50"/>
      <c r="I90" s="50"/>
      <c r="J90" s="50"/>
    </row>
    <row r="91" spans="1:10" s="1" customFormat="1" x14ac:dyDescent="0.2">
      <c r="A91" s="50" t="s">
        <v>85</v>
      </c>
      <c r="B91" s="50"/>
      <c r="C91" s="50"/>
      <c r="D91" s="50"/>
      <c r="E91" s="50"/>
      <c r="F91" s="50"/>
      <c r="G91" s="50"/>
      <c r="H91" s="50"/>
      <c r="I91" s="50"/>
      <c r="J91" s="50"/>
    </row>
  </sheetData>
  <sheetProtection password="8E64" sheet="1" objects="1" scenarios="1" selectLockedCells="1"/>
  <mergeCells count="34">
    <mergeCell ref="A90:J90"/>
    <mergeCell ref="A91:J91"/>
    <mergeCell ref="A79:J79"/>
    <mergeCell ref="A82:I82"/>
    <mergeCell ref="A83:J83"/>
    <mergeCell ref="A84:J84"/>
    <mergeCell ref="A85:I85"/>
    <mergeCell ref="A88:J88"/>
    <mergeCell ref="A78:J78"/>
    <mergeCell ref="A30:J30"/>
    <mergeCell ref="A47:I47"/>
    <mergeCell ref="A48:J48"/>
    <mergeCell ref="A49:J49"/>
    <mergeCell ref="A61:I61"/>
    <mergeCell ref="A62:J62"/>
    <mergeCell ref="A63:J63"/>
    <mergeCell ref="A70:I70"/>
    <mergeCell ref="A71:J71"/>
    <mergeCell ref="A72:J72"/>
    <mergeCell ref="A77:I77"/>
    <mergeCell ref="A29:J29"/>
    <mergeCell ref="A1:J1"/>
    <mergeCell ref="A2:J2"/>
    <mergeCell ref="A3:J3"/>
    <mergeCell ref="A4:J4"/>
    <mergeCell ref="A5:J5"/>
    <mergeCell ref="A6:B7"/>
    <mergeCell ref="C6:F6"/>
    <mergeCell ref="G6:J6"/>
    <mergeCell ref="A8:J8"/>
    <mergeCell ref="A20:I20"/>
    <mergeCell ref="A22:J22"/>
    <mergeCell ref="A21:J21"/>
    <mergeCell ref="A28:I28"/>
  </mergeCells>
  <dataValidations count="1">
    <dataValidation type="whole" operator="lessThanOrEqual" allowBlank="1" showErrorMessage="1" error="O valor inserido não é válido!" sqref="G9:G19 G23:G27 G31:G46 G50:G60 G64:G69 G73:G76 G80:G81">
      <formula1>$E9</formula1>
    </dataValidation>
  </dataValidations>
  <pageMargins left="0.511811024" right="0.511811024" top="0.78740157499999996" bottom="0.78740157499999996" header="0.31496062000000002" footer="0.31496062000000002"/>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workbookViewId="0">
      <pane ySplit="7" topLeftCell="A61" activePane="bottomLeft" state="frozen"/>
      <selection pane="bottomLeft" activeCell="G64" sqref="G64"/>
    </sheetView>
  </sheetViews>
  <sheetFormatPr defaultRowHeight="12.75" x14ac:dyDescent="0.2"/>
  <cols>
    <col min="1" max="1" width="3.28515625" customWidth="1"/>
    <col min="2" max="2" width="38.7109375" customWidth="1"/>
    <col min="3" max="10" width="11.7109375" customWidth="1"/>
  </cols>
  <sheetData>
    <row r="1" spans="1:10" ht="60" customHeight="1" x14ac:dyDescent="0.2">
      <c r="A1" s="47"/>
      <c r="B1" s="47"/>
      <c r="C1" s="47"/>
      <c r="D1" s="47"/>
      <c r="E1" s="47"/>
      <c r="F1" s="47"/>
      <c r="G1" s="47"/>
      <c r="H1" s="47"/>
      <c r="I1" s="47"/>
      <c r="J1" s="47"/>
    </row>
    <row r="2" spans="1:10" ht="51" customHeight="1" x14ac:dyDescent="0.2">
      <c r="A2" s="48" t="s">
        <v>89</v>
      </c>
      <c r="B2" s="49"/>
      <c r="C2" s="49"/>
      <c r="D2" s="49"/>
      <c r="E2" s="49"/>
      <c r="F2" s="49"/>
      <c r="G2" s="49"/>
      <c r="H2" s="49"/>
      <c r="I2" s="49"/>
      <c r="J2" s="49"/>
    </row>
    <row r="3" spans="1:10" x14ac:dyDescent="0.2">
      <c r="A3" s="50"/>
      <c r="B3" s="50"/>
      <c r="C3" s="50"/>
      <c r="D3" s="50"/>
      <c r="E3" s="50"/>
      <c r="F3" s="50"/>
      <c r="G3" s="50"/>
      <c r="H3" s="50"/>
      <c r="I3" s="50"/>
      <c r="J3" s="50"/>
    </row>
    <row r="4" spans="1:10" ht="21.95" customHeight="1" x14ac:dyDescent="0.2">
      <c r="A4" s="51" t="s">
        <v>0</v>
      </c>
      <c r="B4" s="51"/>
      <c r="C4" s="51"/>
      <c r="D4" s="51"/>
      <c r="E4" s="51"/>
      <c r="F4" s="51"/>
      <c r="G4" s="51"/>
      <c r="H4" s="51"/>
      <c r="I4" s="51"/>
      <c r="J4" s="51"/>
    </row>
    <row r="5" spans="1:10" ht="30" customHeight="1" x14ac:dyDescent="0.2">
      <c r="A5" s="52" t="s">
        <v>88</v>
      </c>
      <c r="B5" s="52"/>
      <c r="C5" s="52"/>
      <c r="D5" s="52"/>
      <c r="E5" s="52"/>
      <c r="F5" s="52"/>
      <c r="G5" s="52"/>
      <c r="H5" s="52"/>
      <c r="I5" s="52"/>
      <c r="J5" s="52"/>
    </row>
    <row r="6" spans="1:10" ht="48" customHeight="1" x14ac:dyDescent="0.2">
      <c r="A6" s="45" t="s">
        <v>312</v>
      </c>
      <c r="B6" s="45"/>
      <c r="C6" s="46" t="s">
        <v>1</v>
      </c>
      <c r="D6" s="46"/>
      <c r="E6" s="46"/>
      <c r="F6" s="46"/>
      <c r="G6" s="46" t="s">
        <v>2</v>
      </c>
      <c r="H6" s="46"/>
      <c r="I6" s="46"/>
      <c r="J6" s="46"/>
    </row>
    <row r="7" spans="1:10" ht="51.95" customHeight="1" x14ac:dyDescent="0.2">
      <c r="A7" s="45"/>
      <c r="B7" s="45"/>
      <c r="C7" s="31" t="s">
        <v>96</v>
      </c>
      <c r="D7" s="31" t="s">
        <v>97</v>
      </c>
      <c r="E7" s="31" t="s">
        <v>98</v>
      </c>
      <c r="F7" s="31" t="s">
        <v>3</v>
      </c>
      <c r="G7" s="31" t="s">
        <v>86</v>
      </c>
      <c r="H7" s="31" t="s">
        <v>4</v>
      </c>
      <c r="I7" s="31" t="s">
        <v>5</v>
      </c>
      <c r="J7" s="31" t="s">
        <v>87</v>
      </c>
    </row>
    <row r="8" spans="1:10" s="1" customFormat="1" ht="39.950000000000003" customHeight="1" x14ac:dyDescent="0.2">
      <c r="A8" s="62" t="s">
        <v>6</v>
      </c>
      <c r="B8" s="62"/>
      <c r="C8" s="62"/>
      <c r="D8" s="62"/>
      <c r="E8" s="62"/>
      <c r="F8" s="62"/>
      <c r="G8" s="62"/>
      <c r="H8" s="62"/>
      <c r="I8" s="62"/>
      <c r="J8" s="62"/>
    </row>
    <row r="9" spans="1:10" ht="25.5" x14ac:dyDescent="0.2">
      <c r="A9" s="2">
        <v>1</v>
      </c>
      <c r="B9" s="3" t="s">
        <v>7</v>
      </c>
      <c r="C9" s="4">
        <v>10</v>
      </c>
      <c r="D9" s="2" t="s">
        <v>8</v>
      </c>
      <c r="E9" s="2">
        <v>1</v>
      </c>
      <c r="F9" s="2">
        <v>10</v>
      </c>
      <c r="G9" s="38"/>
      <c r="H9" s="32" t="str">
        <f>IF($G9="","",$C9*$G9)</f>
        <v/>
      </c>
      <c r="I9" s="5">
        <v>1</v>
      </c>
      <c r="J9" s="39" t="str">
        <f>IF($G9="","",ROUND($H9*$I9,0))</f>
        <v/>
      </c>
    </row>
    <row r="10" spans="1:10" ht="63.75" x14ac:dyDescent="0.2">
      <c r="A10" s="2">
        <v>2</v>
      </c>
      <c r="B10" s="3" t="s">
        <v>9</v>
      </c>
      <c r="C10" s="4">
        <v>5</v>
      </c>
      <c r="D10" s="2" t="s">
        <v>94</v>
      </c>
      <c r="E10" s="2">
        <v>2</v>
      </c>
      <c r="F10" s="2">
        <v>10</v>
      </c>
      <c r="G10" s="38"/>
      <c r="H10" s="32" t="str">
        <f>IF($G10="","",$C10*$G10)</f>
        <v/>
      </c>
      <c r="I10" s="5">
        <v>1</v>
      </c>
      <c r="J10" s="39" t="str">
        <f>IF($G10="","",ROUND($H10*$I10,0))</f>
        <v/>
      </c>
    </row>
    <row r="11" spans="1:10" x14ac:dyDescent="0.2">
      <c r="A11" s="55" t="s">
        <v>10</v>
      </c>
      <c r="B11" s="55"/>
      <c r="C11" s="55"/>
      <c r="D11" s="55"/>
      <c r="E11" s="55"/>
      <c r="F11" s="55"/>
      <c r="G11" s="55"/>
      <c r="H11" s="55"/>
      <c r="I11" s="55"/>
      <c r="J11" s="34" t="str">
        <f>IF(AND(J9="",J10=""),"",IF(SUM(J9:J10)&gt;10,10,SUM(J9:J10)))</f>
        <v/>
      </c>
    </row>
    <row r="12" spans="1:10" x14ac:dyDescent="0.2">
      <c r="A12" s="54"/>
      <c r="B12" s="54"/>
      <c r="C12" s="54"/>
      <c r="D12" s="54"/>
      <c r="E12" s="54"/>
      <c r="F12" s="54"/>
      <c r="G12" s="54"/>
      <c r="H12" s="54"/>
      <c r="I12" s="54"/>
      <c r="J12" s="54"/>
    </row>
    <row r="13" spans="1:10" s="1" customFormat="1" ht="39.950000000000003" customHeight="1" x14ac:dyDescent="0.2">
      <c r="A13" s="53" t="s">
        <v>11</v>
      </c>
      <c r="B13" s="53"/>
      <c r="C13" s="53"/>
      <c r="D13" s="53"/>
      <c r="E13" s="53"/>
      <c r="F13" s="53"/>
      <c r="G13" s="53"/>
      <c r="H13" s="53"/>
      <c r="I13" s="53"/>
      <c r="J13" s="53"/>
    </row>
    <row r="14" spans="1:10" ht="25.5" x14ac:dyDescent="0.2">
      <c r="A14" s="9">
        <v>3</v>
      </c>
      <c r="B14" s="3" t="s">
        <v>12</v>
      </c>
      <c r="C14" s="10">
        <v>2.5</v>
      </c>
      <c r="D14" s="9" t="s">
        <v>13</v>
      </c>
      <c r="E14" s="9">
        <v>4</v>
      </c>
      <c r="F14" s="9">
        <v>10</v>
      </c>
      <c r="G14" s="38"/>
      <c r="H14" s="32" t="str">
        <f>IF($G14="","",$C14*$G14)</f>
        <v/>
      </c>
      <c r="I14" s="5">
        <v>2</v>
      </c>
      <c r="J14" s="39" t="str">
        <f>IF($G14="","",ROUND($H14*$I14,0))</f>
        <v/>
      </c>
    </row>
    <row r="15" spans="1:10" ht="25.5" x14ac:dyDescent="0.2">
      <c r="A15" s="9">
        <v>4</v>
      </c>
      <c r="B15" s="3" t="s">
        <v>14</v>
      </c>
      <c r="C15" s="10">
        <v>1.25</v>
      </c>
      <c r="D15" s="9" t="s">
        <v>13</v>
      </c>
      <c r="E15" s="9">
        <v>8</v>
      </c>
      <c r="F15" s="9">
        <v>10</v>
      </c>
      <c r="G15" s="38"/>
      <c r="H15" s="32" t="str">
        <f t="shared" ref="H15:H27" si="0">IF($G15="","",$C15*$G15)</f>
        <v/>
      </c>
      <c r="I15" s="5">
        <v>2</v>
      </c>
      <c r="J15" s="39" t="str">
        <f t="shared" ref="J15:J27" si="1">IF($G15="","",ROUND($H15*$I15,0))</f>
        <v/>
      </c>
    </row>
    <row r="16" spans="1:10" ht="25.5" x14ac:dyDescent="0.2">
      <c r="A16" s="9">
        <v>5</v>
      </c>
      <c r="B16" s="3" t="s">
        <v>15</v>
      </c>
      <c r="C16" s="10">
        <v>2.5</v>
      </c>
      <c r="D16" s="9" t="s">
        <v>13</v>
      </c>
      <c r="E16" s="9">
        <v>4</v>
      </c>
      <c r="F16" s="9">
        <v>10</v>
      </c>
      <c r="G16" s="38"/>
      <c r="H16" s="32" t="str">
        <f t="shared" si="0"/>
        <v/>
      </c>
      <c r="I16" s="5">
        <v>2</v>
      </c>
      <c r="J16" s="39" t="str">
        <f t="shared" si="1"/>
        <v/>
      </c>
    </row>
    <row r="17" spans="1:10" ht="25.5" x14ac:dyDescent="0.2">
      <c r="A17" s="9">
        <v>6</v>
      </c>
      <c r="B17" s="3" t="s">
        <v>16</v>
      </c>
      <c r="C17" s="10">
        <v>2</v>
      </c>
      <c r="D17" s="9" t="s">
        <v>13</v>
      </c>
      <c r="E17" s="9">
        <v>5</v>
      </c>
      <c r="F17" s="9">
        <v>10</v>
      </c>
      <c r="G17" s="38"/>
      <c r="H17" s="32" t="str">
        <f t="shared" si="0"/>
        <v/>
      </c>
      <c r="I17" s="5">
        <v>2</v>
      </c>
      <c r="J17" s="39" t="str">
        <f t="shared" si="1"/>
        <v/>
      </c>
    </row>
    <row r="18" spans="1:10" ht="25.5" x14ac:dyDescent="0.2">
      <c r="A18" s="9">
        <v>7</v>
      </c>
      <c r="B18" s="3" t="s">
        <v>17</v>
      </c>
      <c r="C18" s="10">
        <v>2</v>
      </c>
      <c r="D18" s="9" t="s">
        <v>13</v>
      </c>
      <c r="E18" s="9">
        <v>5</v>
      </c>
      <c r="F18" s="9">
        <v>10</v>
      </c>
      <c r="G18" s="38"/>
      <c r="H18" s="32" t="str">
        <f t="shared" si="0"/>
        <v/>
      </c>
      <c r="I18" s="5">
        <v>2</v>
      </c>
      <c r="J18" s="39" t="str">
        <f t="shared" si="1"/>
        <v/>
      </c>
    </row>
    <row r="19" spans="1:10" ht="25.5" x14ac:dyDescent="0.2">
      <c r="A19" s="9">
        <v>8</v>
      </c>
      <c r="B19" s="3" t="s">
        <v>18</v>
      </c>
      <c r="C19" s="10">
        <v>0.5</v>
      </c>
      <c r="D19" s="9" t="s">
        <v>13</v>
      </c>
      <c r="E19" s="9">
        <v>20</v>
      </c>
      <c r="F19" s="9">
        <v>10</v>
      </c>
      <c r="G19" s="38"/>
      <c r="H19" s="32" t="str">
        <f t="shared" si="0"/>
        <v/>
      </c>
      <c r="I19" s="5">
        <v>2</v>
      </c>
      <c r="J19" s="39" t="str">
        <f t="shared" si="1"/>
        <v/>
      </c>
    </row>
    <row r="20" spans="1:10" ht="25.5" x14ac:dyDescent="0.2">
      <c r="A20" s="9">
        <v>9</v>
      </c>
      <c r="B20" s="3" t="s">
        <v>19</v>
      </c>
      <c r="C20" s="10">
        <v>1.25</v>
      </c>
      <c r="D20" s="9" t="s">
        <v>13</v>
      </c>
      <c r="E20" s="9">
        <v>8</v>
      </c>
      <c r="F20" s="9">
        <v>10</v>
      </c>
      <c r="G20" s="38"/>
      <c r="H20" s="32" t="str">
        <f t="shared" si="0"/>
        <v/>
      </c>
      <c r="I20" s="5">
        <v>2</v>
      </c>
      <c r="J20" s="39" t="str">
        <f t="shared" si="1"/>
        <v/>
      </c>
    </row>
    <row r="21" spans="1:10" ht="25.5" x14ac:dyDescent="0.2">
      <c r="A21" s="9">
        <v>10</v>
      </c>
      <c r="B21" s="3" t="s">
        <v>20</v>
      </c>
      <c r="C21" s="10">
        <v>1.25</v>
      </c>
      <c r="D21" s="9" t="s">
        <v>13</v>
      </c>
      <c r="E21" s="9">
        <v>8</v>
      </c>
      <c r="F21" s="9">
        <v>10</v>
      </c>
      <c r="G21" s="38"/>
      <c r="H21" s="32" t="str">
        <f t="shared" si="0"/>
        <v/>
      </c>
      <c r="I21" s="5">
        <v>2</v>
      </c>
      <c r="J21" s="39" t="str">
        <f t="shared" si="1"/>
        <v/>
      </c>
    </row>
    <row r="22" spans="1:10" ht="25.5" x14ac:dyDescent="0.2">
      <c r="A22" s="9">
        <v>11</v>
      </c>
      <c r="B22" s="3" t="s">
        <v>21</v>
      </c>
      <c r="C22" s="10">
        <v>1</v>
      </c>
      <c r="D22" s="9" t="s">
        <v>13</v>
      </c>
      <c r="E22" s="9">
        <v>10</v>
      </c>
      <c r="F22" s="9">
        <v>10</v>
      </c>
      <c r="G22" s="38"/>
      <c r="H22" s="32" t="str">
        <f t="shared" si="0"/>
        <v/>
      </c>
      <c r="I22" s="5">
        <v>2</v>
      </c>
      <c r="J22" s="39" t="str">
        <f t="shared" si="1"/>
        <v/>
      </c>
    </row>
    <row r="23" spans="1:10" ht="25.5" x14ac:dyDescent="0.2">
      <c r="A23" s="9">
        <v>12</v>
      </c>
      <c r="B23" s="3" t="s">
        <v>22</v>
      </c>
      <c r="C23" s="10">
        <v>0.25</v>
      </c>
      <c r="D23" s="9" t="s">
        <v>13</v>
      </c>
      <c r="E23" s="9">
        <v>40</v>
      </c>
      <c r="F23" s="9">
        <v>10</v>
      </c>
      <c r="G23" s="38"/>
      <c r="H23" s="32" t="str">
        <f t="shared" si="0"/>
        <v/>
      </c>
      <c r="I23" s="5">
        <v>2</v>
      </c>
      <c r="J23" s="39" t="str">
        <f t="shared" si="1"/>
        <v/>
      </c>
    </row>
    <row r="24" spans="1:10" ht="76.5" x14ac:dyDescent="0.2">
      <c r="A24" s="9">
        <v>13</v>
      </c>
      <c r="B24" s="3" t="s">
        <v>23</v>
      </c>
      <c r="C24" s="10">
        <v>0.1</v>
      </c>
      <c r="D24" s="9" t="s">
        <v>24</v>
      </c>
      <c r="E24" s="9">
        <v>100</v>
      </c>
      <c r="F24" s="9">
        <v>10</v>
      </c>
      <c r="G24" s="38"/>
      <c r="H24" s="32" t="str">
        <f t="shared" si="0"/>
        <v/>
      </c>
      <c r="I24" s="5">
        <v>2</v>
      </c>
      <c r="J24" s="39" t="str">
        <f t="shared" si="1"/>
        <v/>
      </c>
    </row>
    <row r="25" spans="1:10" x14ac:dyDescent="0.2">
      <c r="A25" s="9">
        <v>14</v>
      </c>
      <c r="B25" s="3" t="s">
        <v>90</v>
      </c>
      <c r="C25" s="10">
        <v>0.5</v>
      </c>
      <c r="D25" s="9" t="s">
        <v>25</v>
      </c>
      <c r="E25" s="9">
        <v>20</v>
      </c>
      <c r="F25" s="9">
        <v>10</v>
      </c>
      <c r="G25" s="38"/>
      <c r="H25" s="32" t="str">
        <f t="shared" si="0"/>
        <v/>
      </c>
      <c r="I25" s="5">
        <v>2</v>
      </c>
      <c r="J25" s="39" t="str">
        <f t="shared" si="1"/>
        <v/>
      </c>
    </row>
    <row r="26" spans="1:10" ht="38.25" x14ac:dyDescent="0.2">
      <c r="A26" s="9">
        <v>15</v>
      </c>
      <c r="B26" s="3" t="s">
        <v>26</v>
      </c>
      <c r="C26" s="10">
        <v>0.1</v>
      </c>
      <c r="D26" s="9" t="s">
        <v>24</v>
      </c>
      <c r="E26" s="9">
        <v>100</v>
      </c>
      <c r="F26" s="9">
        <v>10</v>
      </c>
      <c r="G26" s="38"/>
      <c r="H26" s="32" t="str">
        <f t="shared" si="0"/>
        <v/>
      </c>
      <c r="I26" s="5">
        <v>2</v>
      </c>
      <c r="J26" s="39" t="str">
        <f t="shared" si="1"/>
        <v/>
      </c>
    </row>
    <row r="27" spans="1:10" ht="51" x14ac:dyDescent="0.2">
      <c r="A27" s="9">
        <v>16</v>
      </c>
      <c r="B27" s="3" t="s">
        <v>27</v>
      </c>
      <c r="C27" s="10">
        <v>2.5</v>
      </c>
      <c r="D27" s="9" t="s">
        <v>28</v>
      </c>
      <c r="E27" s="9">
        <v>4</v>
      </c>
      <c r="F27" s="9">
        <v>10</v>
      </c>
      <c r="G27" s="38"/>
      <c r="H27" s="32" t="str">
        <f t="shared" si="0"/>
        <v/>
      </c>
      <c r="I27" s="5">
        <v>2</v>
      </c>
      <c r="J27" s="39" t="str">
        <f t="shared" si="1"/>
        <v/>
      </c>
    </row>
    <row r="28" spans="1:10" x14ac:dyDescent="0.2">
      <c r="A28" s="55" t="s">
        <v>10</v>
      </c>
      <c r="B28" s="55"/>
      <c r="C28" s="55"/>
      <c r="D28" s="55"/>
      <c r="E28" s="55"/>
      <c r="F28" s="55"/>
      <c r="G28" s="55"/>
      <c r="H28" s="55"/>
      <c r="I28" s="55"/>
      <c r="J28" s="34" t="str">
        <f>IF(AND(J14="",J15="",J16="",J17="",J18="",J19="",J20="",J21="",J22="",J23="",J24="",J25="",J26="",J27=""),"",IF(SUM(J14:J27)&gt;20,20,SUM(J14:J27)))</f>
        <v/>
      </c>
    </row>
    <row r="29" spans="1:10" x14ac:dyDescent="0.2">
      <c r="A29" s="54"/>
      <c r="B29" s="54"/>
      <c r="C29" s="54"/>
      <c r="D29" s="54"/>
      <c r="E29" s="54"/>
      <c r="F29" s="54"/>
      <c r="G29" s="54"/>
      <c r="H29" s="54"/>
      <c r="I29" s="54"/>
      <c r="J29" s="54"/>
    </row>
    <row r="30" spans="1:10" s="1" customFormat="1" ht="39.950000000000003" customHeight="1" x14ac:dyDescent="0.2">
      <c r="A30" s="53" t="s">
        <v>29</v>
      </c>
      <c r="B30" s="53"/>
      <c r="C30" s="53"/>
      <c r="D30" s="53"/>
      <c r="E30" s="53"/>
      <c r="F30" s="53"/>
      <c r="G30" s="53"/>
      <c r="H30" s="53"/>
      <c r="I30" s="53"/>
      <c r="J30" s="53"/>
    </row>
    <row r="31" spans="1:10" ht="38.25" x14ac:dyDescent="0.2">
      <c r="A31" s="2">
        <v>17</v>
      </c>
      <c r="B31" s="3" t="s">
        <v>30</v>
      </c>
      <c r="C31" s="4">
        <v>2.5</v>
      </c>
      <c r="D31" s="2" t="s">
        <v>31</v>
      </c>
      <c r="E31" s="2">
        <v>4</v>
      </c>
      <c r="F31" s="2">
        <v>10</v>
      </c>
      <c r="G31" s="38"/>
      <c r="H31" s="32" t="str">
        <f t="shared" ref="H31:H35" si="2">IF($G31="","",$C31*$G31)</f>
        <v/>
      </c>
      <c r="I31" s="5">
        <v>1</v>
      </c>
      <c r="J31" s="39" t="str">
        <f t="shared" ref="J31:J35" si="3">IF($G31="","",ROUND($H31*$I31,0))</f>
        <v/>
      </c>
    </row>
    <row r="32" spans="1:10" ht="51" x14ac:dyDescent="0.2">
      <c r="A32" s="2">
        <v>18</v>
      </c>
      <c r="B32" s="3" t="s">
        <v>32</v>
      </c>
      <c r="C32" s="4">
        <v>0.21</v>
      </c>
      <c r="D32" s="2" t="s">
        <v>24</v>
      </c>
      <c r="E32" s="2">
        <v>48</v>
      </c>
      <c r="F32" s="2">
        <v>10</v>
      </c>
      <c r="G32" s="38"/>
      <c r="H32" s="32" t="str">
        <f t="shared" si="2"/>
        <v/>
      </c>
      <c r="I32" s="5">
        <v>1</v>
      </c>
      <c r="J32" s="39" t="str">
        <f t="shared" si="3"/>
        <v/>
      </c>
    </row>
    <row r="33" spans="1:10" ht="51" x14ac:dyDescent="0.2">
      <c r="A33" s="2">
        <v>19</v>
      </c>
      <c r="B33" s="3" t="s">
        <v>33</v>
      </c>
      <c r="C33" s="4">
        <v>0.1</v>
      </c>
      <c r="D33" s="2" t="s">
        <v>24</v>
      </c>
      <c r="E33" s="2">
        <v>100</v>
      </c>
      <c r="F33" s="2">
        <v>10</v>
      </c>
      <c r="G33" s="38"/>
      <c r="H33" s="32" t="str">
        <f t="shared" si="2"/>
        <v/>
      </c>
      <c r="I33" s="5">
        <v>1</v>
      </c>
      <c r="J33" s="39" t="str">
        <f t="shared" si="3"/>
        <v/>
      </c>
    </row>
    <row r="34" spans="1:10" ht="63.75" x14ac:dyDescent="0.2">
      <c r="A34" s="2">
        <v>20</v>
      </c>
      <c r="B34" s="3" t="s">
        <v>34</v>
      </c>
      <c r="C34" s="4">
        <v>1</v>
      </c>
      <c r="D34" s="2" t="s">
        <v>35</v>
      </c>
      <c r="E34" s="2">
        <v>10</v>
      </c>
      <c r="F34" s="2">
        <v>10</v>
      </c>
      <c r="G34" s="38"/>
      <c r="H34" s="32" t="str">
        <f t="shared" si="2"/>
        <v/>
      </c>
      <c r="I34" s="5">
        <v>1</v>
      </c>
      <c r="J34" s="39" t="str">
        <f t="shared" si="3"/>
        <v/>
      </c>
    </row>
    <row r="35" spans="1:10" ht="51" x14ac:dyDescent="0.2">
      <c r="A35" s="2">
        <v>21</v>
      </c>
      <c r="B35" s="3" t="s">
        <v>36</v>
      </c>
      <c r="C35" s="4">
        <v>0.21</v>
      </c>
      <c r="D35" s="2" t="s">
        <v>24</v>
      </c>
      <c r="E35" s="2">
        <v>48</v>
      </c>
      <c r="F35" s="2">
        <v>10</v>
      </c>
      <c r="G35" s="38"/>
      <c r="H35" s="32" t="str">
        <f t="shared" si="2"/>
        <v/>
      </c>
      <c r="I35" s="5">
        <v>1</v>
      </c>
      <c r="J35" s="39" t="str">
        <f t="shared" si="3"/>
        <v/>
      </c>
    </row>
    <row r="36" spans="1:10" x14ac:dyDescent="0.2">
      <c r="A36" s="55" t="s">
        <v>10</v>
      </c>
      <c r="B36" s="55"/>
      <c r="C36" s="55"/>
      <c r="D36" s="55"/>
      <c r="E36" s="55"/>
      <c r="F36" s="55"/>
      <c r="G36" s="55"/>
      <c r="H36" s="55"/>
      <c r="I36" s="55"/>
      <c r="J36" s="34" t="str">
        <f>IF(AND(J31="",J32="",J33="",J34="",J35=""),"",IF(SUM(J31:J35)&gt;10,10,SUM(J31:J35)))</f>
        <v/>
      </c>
    </row>
    <row r="37" spans="1:10" x14ac:dyDescent="0.2">
      <c r="A37" s="54"/>
      <c r="B37" s="54"/>
      <c r="C37" s="54"/>
      <c r="D37" s="54"/>
      <c r="E37" s="54"/>
      <c r="F37" s="54"/>
      <c r="G37" s="54"/>
      <c r="H37" s="54"/>
      <c r="I37" s="54"/>
      <c r="J37" s="54"/>
    </row>
    <row r="38" spans="1:10" s="1" customFormat="1" ht="39.950000000000003" customHeight="1" x14ac:dyDescent="0.2">
      <c r="A38" s="53" t="s">
        <v>37</v>
      </c>
      <c r="B38" s="53"/>
      <c r="C38" s="53"/>
      <c r="D38" s="53"/>
      <c r="E38" s="53"/>
      <c r="F38" s="53"/>
      <c r="G38" s="53"/>
      <c r="H38" s="53"/>
      <c r="I38" s="53"/>
      <c r="J38" s="53"/>
    </row>
    <row r="39" spans="1:10" ht="38.25" x14ac:dyDescent="0.2">
      <c r="A39" s="2">
        <v>22</v>
      </c>
      <c r="B39" s="3" t="s">
        <v>38</v>
      </c>
      <c r="C39" s="4">
        <v>5</v>
      </c>
      <c r="D39" s="2" t="s">
        <v>31</v>
      </c>
      <c r="E39" s="2">
        <v>2</v>
      </c>
      <c r="F39" s="2">
        <v>10</v>
      </c>
      <c r="G39" s="38"/>
      <c r="H39" s="32" t="str">
        <f t="shared" ref="H39:H45" si="4">IF($G39="","",$C39*$G39)</f>
        <v/>
      </c>
      <c r="I39" s="5">
        <v>1</v>
      </c>
      <c r="J39" s="39" t="str">
        <f t="shared" ref="J39:J45" si="5">IF($G39="","",ROUND($H39*$I39,0))</f>
        <v/>
      </c>
    </row>
    <row r="40" spans="1:10" ht="63.75" x14ac:dyDescent="0.2">
      <c r="A40" s="2">
        <v>23</v>
      </c>
      <c r="B40" s="3" t="s">
        <v>39</v>
      </c>
      <c r="C40" s="4">
        <v>5</v>
      </c>
      <c r="D40" s="2" t="s">
        <v>31</v>
      </c>
      <c r="E40" s="2">
        <v>2</v>
      </c>
      <c r="F40" s="2">
        <v>10</v>
      </c>
      <c r="G40" s="38"/>
      <c r="H40" s="32" t="str">
        <f t="shared" si="4"/>
        <v/>
      </c>
      <c r="I40" s="5">
        <v>1</v>
      </c>
      <c r="J40" s="39" t="str">
        <f t="shared" si="5"/>
        <v/>
      </c>
    </row>
    <row r="41" spans="1:10" ht="63.75" x14ac:dyDescent="0.2">
      <c r="A41" s="2">
        <v>24</v>
      </c>
      <c r="B41" s="3" t="s">
        <v>40</v>
      </c>
      <c r="C41" s="4">
        <v>2.5</v>
      </c>
      <c r="D41" s="2" t="s">
        <v>31</v>
      </c>
      <c r="E41" s="2">
        <v>4</v>
      </c>
      <c r="F41" s="2">
        <v>10</v>
      </c>
      <c r="G41" s="38"/>
      <c r="H41" s="32" t="str">
        <f t="shared" si="4"/>
        <v/>
      </c>
      <c r="I41" s="5">
        <v>1</v>
      </c>
      <c r="J41" s="39" t="str">
        <f t="shared" si="5"/>
        <v/>
      </c>
    </row>
    <row r="42" spans="1:10" ht="38.25" x14ac:dyDescent="0.2">
      <c r="A42" s="2">
        <v>25</v>
      </c>
      <c r="B42" s="3" t="s">
        <v>41</v>
      </c>
      <c r="C42" s="4">
        <v>2.5</v>
      </c>
      <c r="D42" s="2" t="s">
        <v>31</v>
      </c>
      <c r="E42" s="2">
        <v>4</v>
      </c>
      <c r="F42" s="2">
        <v>10</v>
      </c>
      <c r="G42" s="38"/>
      <c r="H42" s="32" t="str">
        <f t="shared" si="4"/>
        <v/>
      </c>
      <c r="I42" s="5">
        <v>1</v>
      </c>
      <c r="J42" s="39" t="str">
        <f t="shared" si="5"/>
        <v/>
      </c>
    </row>
    <row r="43" spans="1:10" ht="25.5" x14ac:dyDescent="0.2">
      <c r="A43" s="2">
        <v>26</v>
      </c>
      <c r="B43" s="3" t="s">
        <v>42</v>
      </c>
      <c r="C43" s="4">
        <v>5</v>
      </c>
      <c r="D43" s="2" t="s">
        <v>43</v>
      </c>
      <c r="E43" s="2">
        <v>2</v>
      </c>
      <c r="F43" s="2">
        <v>10</v>
      </c>
      <c r="G43" s="38"/>
      <c r="H43" s="32" t="str">
        <f t="shared" si="4"/>
        <v/>
      </c>
      <c r="I43" s="5">
        <v>1</v>
      </c>
      <c r="J43" s="39" t="str">
        <f t="shared" si="5"/>
        <v/>
      </c>
    </row>
    <row r="44" spans="1:10" ht="25.5" x14ac:dyDescent="0.2">
      <c r="A44" s="2">
        <v>27</v>
      </c>
      <c r="B44" s="3" t="s">
        <v>44</v>
      </c>
      <c r="C44" s="4">
        <v>2.5</v>
      </c>
      <c r="D44" s="2" t="s">
        <v>43</v>
      </c>
      <c r="E44" s="2">
        <v>4</v>
      </c>
      <c r="F44" s="2">
        <v>10</v>
      </c>
      <c r="G44" s="38"/>
      <c r="H44" s="32" t="str">
        <f t="shared" si="4"/>
        <v/>
      </c>
      <c r="I44" s="5">
        <v>1</v>
      </c>
      <c r="J44" s="39" t="str">
        <f t="shared" si="5"/>
        <v/>
      </c>
    </row>
    <row r="45" spans="1:10" ht="63.75" x14ac:dyDescent="0.2">
      <c r="A45" s="2">
        <v>28</v>
      </c>
      <c r="B45" s="3" t="s">
        <v>45</v>
      </c>
      <c r="C45" s="4">
        <v>3</v>
      </c>
      <c r="D45" s="2" t="s">
        <v>46</v>
      </c>
      <c r="E45" s="2">
        <v>3</v>
      </c>
      <c r="F45" s="2">
        <v>10</v>
      </c>
      <c r="G45" s="38"/>
      <c r="H45" s="32" t="str">
        <f t="shared" si="4"/>
        <v/>
      </c>
      <c r="I45" s="5">
        <v>1</v>
      </c>
      <c r="J45" s="39" t="str">
        <f t="shared" si="5"/>
        <v/>
      </c>
    </row>
    <row r="46" spans="1:10" x14ac:dyDescent="0.2">
      <c r="A46" s="55" t="s">
        <v>10</v>
      </c>
      <c r="B46" s="55"/>
      <c r="C46" s="55"/>
      <c r="D46" s="55"/>
      <c r="E46" s="55"/>
      <c r="F46" s="55"/>
      <c r="G46" s="55"/>
      <c r="H46" s="55"/>
      <c r="I46" s="55"/>
      <c r="J46" s="34" t="str">
        <f>IF(AND(J39="",J40="",J41="",J42="",J43="",J44="",J45=""),"",IF(SUM(J39:J45)&gt;10,10,SUM(J39:J45)))</f>
        <v/>
      </c>
    </row>
    <row r="47" spans="1:10" x14ac:dyDescent="0.2">
      <c r="A47" s="54"/>
      <c r="B47" s="54"/>
      <c r="C47" s="54"/>
      <c r="D47" s="54"/>
      <c r="E47" s="54"/>
      <c r="F47" s="54"/>
      <c r="G47" s="54"/>
      <c r="H47" s="54"/>
      <c r="I47" s="54"/>
      <c r="J47" s="54"/>
    </row>
    <row r="48" spans="1:10" s="1" customFormat="1" ht="39.950000000000003" customHeight="1" x14ac:dyDescent="0.2">
      <c r="A48" s="53" t="s">
        <v>47</v>
      </c>
      <c r="B48" s="53"/>
      <c r="C48" s="53"/>
      <c r="D48" s="53"/>
      <c r="E48" s="53"/>
      <c r="F48" s="53"/>
      <c r="G48" s="53"/>
      <c r="H48" s="53"/>
      <c r="I48" s="53"/>
      <c r="J48" s="53"/>
    </row>
    <row r="49" spans="1:10" ht="25.5" x14ac:dyDescent="0.2">
      <c r="A49" s="2">
        <v>29</v>
      </c>
      <c r="B49" s="3" t="s">
        <v>48</v>
      </c>
      <c r="C49" s="4">
        <v>5</v>
      </c>
      <c r="D49" s="2" t="s">
        <v>49</v>
      </c>
      <c r="E49" s="2">
        <v>2</v>
      </c>
      <c r="F49" s="2">
        <v>10</v>
      </c>
      <c r="G49" s="38"/>
      <c r="H49" s="32" t="str">
        <f t="shared" ref="H49:H55" si="6">IF($G49="","",$C49*$G49)</f>
        <v/>
      </c>
      <c r="I49" s="5">
        <v>1</v>
      </c>
      <c r="J49" s="39" t="str">
        <f t="shared" ref="J49:J55" si="7">IF($G49="","",ROUND($H49*$I49,0))</f>
        <v/>
      </c>
    </row>
    <row r="50" spans="1:10" ht="25.5" x14ac:dyDescent="0.2">
      <c r="A50" s="2">
        <v>30</v>
      </c>
      <c r="B50" s="3" t="s">
        <v>50</v>
      </c>
      <c r="C50" s="4">
        <v>2</v>
      </c>
      <c r="D50" s="2" t="s">
        <v>49</v>
      </c>
      <c r="E50" s="2">
        <v>5</v>
      </c>
      <c r="F50" s="2">
        <v>10</v>
      </c>
      <c r="G50" s="38"/>
      <c r="H50" s="32" t="str">
        <f t="shared" si="6"/>
        <v/>
      </c>
      <c r="I50" s="5">
        <v>1</v>
      </c>
      <c r="J50" s="39" t="str">
        <f t="shared" si="7"/>
        <v/>
      </c>
    </row>
    <row r="51" spans="1:10" ht="25.5" x14ac:dyDescent="0.2">
      <c r="A51" s="2">
        <v>31</v>
      </c>
      <c r="B51" s="3" t="s">
        <v>51</v>
      </c>
      <c r="C51" s="4">
        <v>1</v>
      </c>
      <c r="D51" s="2" t="s">
        <v>49</v>
      </c>
      <c r="E51" s="2">
        <v>10</v>
      </c>
      <c r="F51" s="2">
        <v>10</v>
      </c>
      <c r="G51" s="38"/>
      <c r="H51" s="32" t="str">
        <f t="shared" si="6"/>
        <v/>
      </c>
      <c r="I51" s="5">
        <v>1</v>
      </c>
      <c r="J51" s="39" t="str">
        <f t="shared" si="7"/>
        <v/>
      </c>
    </row>
    <row r="52" spans="1:10" ht="63.75" x14ac:dyDescent="0.2">
      <c r="A52" s="2">
        <v>32</v>
      </c>
      <c r="B52" s="3" t="s">
        <v>52</v>
      </c>
      <c r="C52" s="4">
        <v>5</v>
      </c>
      <c r="D52" s="2" t="s">
        <v>53</v>
      </c>
      <c r="E52" s="2">
        <v>2</v>
      </c>
      <c r="F52" s="2">
        <v>10</v>
      </c>
      <c r="G52" s="38"/>
      <c r="H52" s="32" t="str">
        <f t="shared" si="6"/>
        <v/>
      </c>
      <c r="I52" s="5">
        <v>1</v>
      </c>
      <c r="J52" s="39" t="str">
        <f t="shared" si="7"/>
        <v/>
      </c>
    </row>
    <row r="53" spans="1:10" ht="63.75" x14ac:dyDescent="0.2">
      <c r="A53" s="2">
        <v>33</v>
      </c>
      <c r="B53" s="3" t="s">
        <v>54</v>
      </c>
      <c r="C53" s="4">
        <v>1</v>
      </c>
      <c r="D53" s="2" t="s">
        <v>53</v>
      </c>
      <c r="E53" s="2">
        <v>10</v>
      </c>
      <c r="F53" s="2">
        <v>10</v>
      </c>
      <c r="G53" s="38"/>
      <c r="H53" s="32" t="str">
        <f t="shared" si="6"/>
        <v/>
      </c>
      <c r="I53" s="5">
        <v>1</v>
      </c>
      <c r="J53" s="39" t="str">
        <f t="shared" si="7"/>
        <v/>
      </c>
    </row>
    <row r="54" spans="1:10" ht="76.5" x14ac:dyDescent="0.2">
      <c r="A54" s="2">
        <v>34</v>
      </c>
      <c r="B54" s="3" t="s">
        <v>55</v>
      </c>
      <c r="C54" s="4">
        <v>5</v>
      </c>
      <c r="D54" s="2" t="s">
        <v>56</v>
      </c>
      <c r="E54" s="2">
        <v>2</v>
      </c>
      <c r="F54" s="2">
        <v>10</v>
      </c>
      <c r="G54" s="38"/>
      <c r="H54" s="32" t="str">
        <f t="shared" si="6"/>
        <v/>
      </c>
      <c r="I54" s="5">
        <v>1</v>
      </c>
      <c r="J54" s="39" t="str">
        <f t="shared" si="7"/>
        <v/>
      </c>
    </row>
    <row r="55" spans="1:10" ht="38.25" x14ac:dyDescent="0.2">
      <c r="A55" s="2">
        <v>35</v>
      </c>
      <c r="B55" s="3" t="s">
        <v>57</v>
      </c>
      <c r="C55" s="4">
        <v>2</v>
      </c>
      <c r="D55" s="2" t="s">
        <v>58</v>
      </c>
      <c r="E55" s="2">
        <v>5</v>
      </c>
      <c r="F55" s="2">
        <v>10</v>
      </c>
      <c r="G55" s="38"/>
      <c r="H55" s="32" t="str">
        <f t="shared" si="6"/>
        <v/>
      </c>
      <c r="I55" s="5">
        <v>1</v>
      </c>
      <c r="J55" s="39" t="str">
        <f t="shared" si="7"/>
        <v/>
      </c>
    </row>
    <row r="56" spans="1:10" x14ac:dyDescent="0.2">
      <c r="A56" s="55" t="s">
        <v>10</v>
      </c>
      <c r="B56" s="55"/>
      <c r="C56" s="55"/>
      <c r="D56" s="55"/>
      <c r="E56" s="55"/>
      <c r="F56" s="55"/>
      <c r="G56" s="55"/>
      <c r="H56" s="55"/>
      <c r="I56" s="55"/>
      <c r="J56" s="34" t="str">
        <f>IF(AND(J49="",J50="",J51="",J52="",J53="",J54="",J55=""),"",IF(SUM(J49:J55)&gt;10,10,SUM(J49:J55)))</f>
        <v/>
      </c>
    </row>
    <row r="57" spans="1:10" x14ac:dyDescent="0.2">
      <c r="A57" s="54"/>
      <c r="B57" s="54"/>
      <c r="C57" s="54"/>
      <c r="D57" s="54"/>
      <c r="E57" s="54"/>
      <c r="F57" s="54"/>
      <c r="G57" s="54"/>
      <c r="H57" s="54"/>
      <c r="I57" s="54"/>
      <c r="J57" s="54"/>
    </row>
    <row r="58" spans="1:10" s="1" customFormat="1" ht="39.950000000000003" customHeight="1" x14ac:dyDescent="0.2">
      <c r="A58" s="53" t="s">
        <v>59</v>
      </c>
      <c r="B58" s="53"/>
      <c r="C58" s="53"/>
      <c r="D58" s="53"/>
      <c r="E58" s="53"/>
      <c r="F58" s="53"/>
      <c r="G58" s="53"/>
      <c r="H58" s="53"/>
      <c r="I58" s="53"/>
      <c r="J58" s="53"/>
    </row>
    <row r="59" spans="1:10" x14ac:dyDescent="0.2">
      <c r="A59" s="9">
        <v>36</v>
      </c>
      <c r="B59" s="12" t="s">
        <v>91</v>
      </c>
      <c r="C59" s="9">
        <v>10</v>
      </c>
      <c r="D59" s="9" t="s">
        <v>60</v>
      </c>
      <c r="E59" s="9">
        <v>1</v>
      </c>
      <c r="F59" s="9">
        <v>10</v>
      </c>
      <c r="G59" s="38"/>
      <c r="H59" s="32" t="str">
        <f t="shared" ref="H59:H60" si="8">IF($G59="","",$C59*$G59)</f>
        <v/>
      </c>
      <c r="I59" s="5">
        <v>1</v>
      </c>
      <c r="J59" s="39" t="str">
        <f t="shared" ref="J59:J60" si="9">IF($G59="","",ROUND($H59*$I59,0))</f>
        <v/>
      </c>
    </row>
    <row r="60" spans="1:10" ht="38.25" x14ac:dyDescent="0.2">
      <c r="A60" s="9">
        <v>37</v>
      </c>
      <c r="B60" s="12" t="s">
        <v>61</v>
      </c>
      <c r="C60" s="9">
        <v>1</v>
      </c>
      <c r="D60" s="9" t="s">
        <v>62</v>
      </c>
      <c r="E60" s="9">
        <v>10</v>
      </c>
      <c r="F60" s="9">
        <v>10</v>
      </c>
      <c r="G60" s="38"/>
      <c r="H60" s="32" t="str">
        <f t="shared" si="8"/>
        <v/>
      </c>
      <c r="I60" s="5">
        <v>1</v>
      </c>
      <c r="J60" s="39" t="str">
        <f t="shared" si="9"/>
        <v/>
      </c>
    </row>
    <row r="61" spans="1:10" x14ac:dyDescent="0.2">
      <c r="A61" s="55" t="s">
        <v>10</v>
      </c>
      <c r="B61" s="55"/>
      <c r="C61" s="55"/>
      <c r="D61" s="55"/>
      <c r="E61" s="55"/>
      <c r="F61" s="55"/>
      <c r="G61" s="55"/>
      <c r="H61" s="55"/>
      <c r="I61" s="55"/>
      <c r="J61" s="34" t="str">
        <f>IF(AND(J59="",J60=""),"",IF(SUM(J59:J60)&gt;10,10,SUM(J59:J60)))</f>
        <v/>
      </c>
    </row>
    <row r="62" spans="1:10" x14ac:dyDescent="0.2">
      <c r="A62" s="54"/>
      <c r="B62" s="54"/>
      <c r="C62" s="54"/>
      <c r="D62" s="54"/>
      <c r="E62" s="54"/>
      <c r="F62" s="54"/>
      <c r="G62" s="54"/>
      <c r="H62" s="54"/>
      <c r="I62" s="54"/>
      <c r="J62" s="54"/>
    </row>
    <row r="63" spans="1:10" s="1" customFormat="1" ht="39.950000000000003" customHeight="1" x14ac:dyDescent="0.2">
      <c r="A63" s="53" t="s">
        <v>63</v>
      </c>
      <c r="B63" s="53"/>
      <c r="C63" s="53"/>
      <c r="D63" s="53"/>
      <c r="E63" s="53"/>
      <c r="F63" s="53"/>
      <c r="G63" s="53"/>
      <c r="H63" s="53"/>
      <c r="I63" s="53"/>
      <c r="J63" s="53"/>
    </row>
    <row r="64" spans="1:10" ht="25.5" x14ac:dyDescent="0.2">
      <c r="A64" s="2">
        <v>38</v>
      </c>
      <c r="B64" s="2" t="s">
        <v>328</v>
      </c>
      <c r="C64" s="4">
        <v>0.34</v>
      </c>
      <c r="D64" s="2" t="s">
        <v>64</v>
      </c>
      <c r="E64" s="2">
        <v>29</v>
      </c>
      <c r="F64" s="2">
        <v>10</v>
      </c>
      <c r="G64" s="38"/>
      <c r="H64" s="32" t="str">
        <f t="shared" ref="H64:H86" si="10">IF($G64="","",$C64*$G64)</f>
        <v/>
      </c>
      <c r="I64" s="5">
        <v>3</v>
      </c>
      <c r="J64" s="39" t="str">
        <f t="shared" ref="J64:J86" si="11">IF($G64="","",ROUND($H64*$I64,0))</f>
        <v/>
      </c>
    </row>
    <row r="65" spans="1:10" ht="25.5" x14ac:dyDescent="0.2">
      <c r="A65" s="2">
        <v>39</v>
      </c>
      <c r="B65" s="2" t="s">
        <v>327</v>
      </c>
      <c r="C65" s="4">
        <v>2</v>
      </c>
      <c r="D65" s="2" t="s">
        <v>65</v>
      </c>
      <c r="E65" s="2">
        <v>5</v>
      </c>
      <c r="F65" s="2">
        <v>10</v>
      </c>
      <c r="G65" s="38"/>
      <c r="H65" s="32" t="str">
        <f t="shared" si="10"/>
        <v/>
      </c>
      <c r="I65" s="5">
        <v>3</v>
      </c>
      <c r="J65" s="39" t="str">
        <f t="shared" si="11"/>
        <v/>
      </c>
    </row>
    <row r="66" spans="1:10" ht="25.5" x14ac:dyDescent="0.2">
      <c r="A66" s="2">
        <v>40</v>
      </c>
      <c r="B66" s="2" t="s">
        <v>326</v>
      </c>
      <c r="C66" s="4">
        <v>0.83</v>
      </c>
      <c r="D66" s="2" t="s">
        <v>66</v>
      </c>
      <c r="E66" s="2">
        <v>12</v>
      </c>
      <c r="F66" s="2">
        <v>10</v>
      </c>
      <c r="G66" s="38"/>
      <c r="H66" s="32" t="str">
        <f t="shared" si="10"/>
        <v/>
      </c>
      <c r="I66" s="5">
        <v>3</v>
      </c>
      <c r="J66" s="39" t="str">
        <f t="shared" si="11"/>
        <v/>
      </c>
    </row>
    <row r="67" spans="1:10" ht="38.25" x14ac:dyDescent="0.2">
      <c r="A67" s="2">
        <v>41</v>
      </c>
      <c r="B67" s="2" t="s">
        <v>325</v>
      </c>
      <c r="C67" s="4">
        <v>0.83</v>
      </c>
      <c r="D67" s="2" t="s">
        <v>66</v>
      </c>
      <c r="E67" s="2">
        <v>12</v>
      </c>
      <c r="F67" s="2">
        <v>10</v>
      </c>
      <c r="G67" s="38"/>
      <c r="H67" s="32" t="str">
        <f t="shared" si="10"/>
        <v/>
      </c>
      <c r="I67" s="5">
        <v>3</v>
      </c>
      <c r="J67" s="39" t="str">
        <f t="shared" si="11"/>
        <v/>
      </c>
    </row>
    <row r="68" spans="1:10" x14ac:dyDescent="0.2">
      <c r="A68" s="2">
        <v>42</v>
      </c>
      <c r="B68" s="2" t="s">
        <v>324</v>
      </c>
      <c r="C68" s="4">
        <v>1</v>
      </c>
      <c r="D68" s="2" t="s">
        <v>66</v>
      </c>
      <c r="E68" s="2">
        <v>10</v>
      </c>
      <c r="F68" s="2">
        <v>10</v>
      </c>
      <c r="G68" s="38"/>
      <c r="H68" s="32" t="str">
        <f t="shared" si="10"/>
        <v/>
      </c>
      <c r="I68" s="5">
        <v>3</v>
      </c>
      <c r="J68" s="39" t="str">
        <f t="shared" si="11"/>
        <v/>
      </c>
    </row>
    <row r="69" spans="1:10" x14ac:dyDescent="0.2">
      <c r="A69" s="2">
        <v>43</v>
      </c>
      <c r="B69" s="2" t="s">
        <v>323</v>
      </c>
      <c r="C69" s="4">
        <v>1</v>
      </c>
      <c r="D69" s="2" t="s">
        <v>66</v>
      </c>
      <c r="E69" s="2">
        <v>10</v>
      </c>
      <c r="F69" s="2">
        <v>10</v>
      </c>
      <c r="G69" s="38"/>
      <c r="H69" s="32" t="str">
        <f t="shared" si="10"/>
        <v/>
      </c>
      <c r="I69" s="5">
        <v>3</v>
      </c>
      <c r="J69" s="39" t="str">
        <f t="shared" si="11"/>
        <v/>
      </c>
    </row>
    <row r="70" spans="1:10" ht="25.5" x14ac:dyDescent="0.2">
      <c r="A70" s="2">
        <v>44</v>
      </c>
      <c r="B70" s="2" t="s">
        <v>322</v>
      </c>
      <c r="C70" s="4">
        <v>1</v>
      </c>
      <c r="D70" s="2" t="s">
        <v>66</v>
      </c>
      <c r="E70" s="2">
        <v>10</v>
      </c>
      <c r="F70" s="2">
        <v>10</v>
      </c>
      <c r="G70" s="38"/>
      <c r="H70" s="32" t="str">
        <f t="shared" si="10"/>
        <v/>
      </c>
      <c r="I70" s="5">
        <v>3</v>
      </c>
      <c r="J70" s="39" t="str">
        <f t="shared" si="11"/>
        <v/>
      </c>
    </row>
    <row r="71" spans="1:10" x14ac:dyDescent="0.2">
      <c r="A71" s="2">
        <v>45</v>
      </c>
      <c r="B71" s="2" t="s">
        <v>321</v>
      </c>
      <c r="C71" s="4">
        <v>1.67</v>
      </c>
      <c r="D71" s="2" t="s">
        <v>67</v>
      </c>
      <c r="E71" s="2">
        <v>6</v>
      </c>
      <c r="F71" s="2">
        <v>10</v>
      </c>
      <c r="G71" s="38"/>
      <c r="H71" s="32" t="str">
        <f t="shared" si="10"/>
        <v/>
      </c>
      <c r="I71" s="5">
        <v>3</v>
      </c>
      <c r="J71" s="39" t="str">
        <f t="shared" si="11"/>
        <v/>
      </c>
    </row>
    <row r="72" spans="1:10" x14ac:dyDescent="0.2">
      <c r="A72" s="2">
        <v>46</v>
      </c>
      <c r="B72" s="2" t="s">
        <v>320</v>
      </c>
      <c r="C72" s="4">
        <v>0.17</v>
      </c>
      <c r="D72" s="2" t="s">
        <v>68</v>
      </c>
      <c r="E72" s="2">
        <v>59</v>
      </c>
      <c r="F72" s="2">
        <v>10</v>
      </c>
      <c r="G72" s="38"/>
      <c r="H72" s="32" t="str">
        <f t="shared" si="10"/>
        <v/>
      </c>
      <c r="I72" s="5">
        <v>3</v>
      </c>
      <c r="J72" s="39" t="str">
        <f t="shared" si="11"/>
        <v/>
      </c>
    </row>
    <row r="73" spans="1:10" ht="25.5" x14ac:dyDescent="0.2">
      <c r="A73" s="2">
        <v>47</v>
      </c>
      <c r="B73" s="2" t="s">
        <v>319</v>
      </c>
      <c r="C73" s="4">
        <v>0.5</v>
      </c>
      <c r="D73" s="2" t="s">
        <v>69</v>
      </c>
      <c r="E73" s="2">
        <v>20</v>
      </c>
      <c r="F73" s="2">
        <v>10</v>
      </c>
      <c r="G73" s="38"/>
      <c r="H73" s="32" t="str">
        <f t="shared" si="10"/>
        <v/>
      </c>
      <c r="I73" s="5">
        <v>3</v>
      </c>
      <c r="J73" s="39" t="str">
        <f t="shared" si="11"/>
        <v/>
      </c>
    </row>
    <row r="74" spans="1:10" x14ac:dyDescent="0.2">
      <c r="A74" s="2">
        <v>48</v>
      </c>
      <c r="B74" s="2" t="s">
        <v>317</v>
      </c>
      <c r="C74" s="4">
        <v>2</v>
      </c>
      <c r="D74" s="2" t="s">
        <v>70</v>
      </c>
      <c r="E74" s="2">
        <v>5</v>
      </c>
      <c r="F74" s="2">
        <v>10</v>
      </c>
      <c r="G74" s="38"/>
      <c r="H74" s="32" t="str">
        <f t="shared" si="10"/>
        <v/>
      </c>
      <c r="I74" s="5">
        <v>3</v>
      </c>
      <c r="J74" s="39" t="str">
        <f t="shared" si="11"/>
        <v/>
      </c>
    </row>
    <row r="75" spans="1:10" x14ac:dyDescent="0.2">
      <c r="A75" s="2">
        <v>49</v>
      </c>
      <c r="B75" s="2" t="s">
        <v>318</v>
      </c>
      <c r="C75" s="4">
        <v>1</v>
      </c>
      <c r="D75" s="2" t="s">
        <v>70</v>
      </c>
      <c r="E75" s="2">
        <v>10</v>
      </c>
      <c r="F75" s="2">
        <v>10</v>
      </c>
      <c r="G75" s="38"/>
      <c r="H75" s="32" t="str">
        <f t="shared" si="10"/>
        <v/>
      </c>
      <c r="I75" s="5">
        <v>3</v>
      </c>
      <c r="J75" s="39" t="str">
        <f t="shared" si="11"/>
        <v/>
      </c>
    </row>
    <row r="76" spans="1:10" x14ac:dyDescent="0.2">
      <c r="A76" s="2">
        <v>50</v>
      </c>
      <c r="B76" s="2" t="s">
        <v>315</v>
      </c>
      <c r="C76" s="4">
        <v>1</v>
      </c>
      <c r="D76" s="2" t="s">
        <v>71</v>
      </c>
      <c r="E76" s="2">
        <v>10</v>
      </c>
      <c r="F76" s="2">
        <v>10</v>
      </c>
      <c r="G76" s="38"/>
      <c r="H76" s="32" t="str">
        <f t="shared" si="10"/>
        <v/>
      </c>
      <c r="I76" s="5">
        <v>3</v>
      </c>
      <c r="J76" s="39" t="str">
        <f t="shared" si="11"/>
        <v/>
      </c>
    </row>
    <row r="77" spans="1:10" ht="25.5" x14ac:dyDescent="0.2">
      <c r="A77" s="2">
        <v>51</v>
      </c>
      <c r="B77" s="2" t="s">
        <v>314</v>
      </c>
      <c r="C77" s="4">
        <v>2.5</v>
      </c>
      <c r="D77" s="2" t="s">
        <v>25</v>
      </c>
      <c r="E77" s="2">
        <v>4</v>
      </c>
      <c r="F77" s="2">
        <v>10</v>
      </c>
      <c r="G77" s="38"/>
      <c r="H77" s="32" t="str">
        <f t="shared" si="10"/>
        <v/>
      </c>
      <c r="I77" s="5">
        <v>3</v>
      </c>
      <c r="J77" s="39" t="str">
        <f t="shared" si="11"/>
        <v/>
      </c>
    </row>
    <row r="78" spans="1:10" ht="25.5" x14ac:dyDescent="0.2">
      <c r="A78" s="2">
        <v>52</v>
      </c>
      <c r="B78" s="2" t="s">
        <v>313</v>
      </c>
      <c r="C78" s="4">
        <v>1</v>
      </c>
      <c r="D78" s="2" t="s">
        <v>25</v>
      </c>
      <c r="E78" s="2">
        <v>10</v>
      </c>
      <c r="F78" s="2">
        <v>10</v>
      </c>
      <c r="G78" s="38"/>
      <c r="H78" s="32" t="str">
        <f t="shared" si="10"/>
        <v/>
      </c>
      <c r="I78" s="5">
        <v>3</v>
      </c>
      <c r="J78" s="39" t="str">
        <f t="shared" si="11"/>
        <v/>
      </c>
    </row>
    <row r="79" spans="1:10" ht="38.25" x14ac:dyDescent="0.2">
      <c r="A79" s="2">
        <v>53</v>
      </c>
      <c r="B79" s="2" t="s">
        <v>316</v>
      </c>
      <c r="C79" s="4">
        <v>0.5</v>
      </c>
      <c r="D79" s="2" t="s">
        <v>25</v>
      </c>
      <c r="E79" s="2">
        <v>20</v>
      </c>
      <c r="F79" s="2">
        <v>10</v>
      </c>
      <c r="G79" s="38"/>
      <c r="H79" s="32" t="str">
        <f t="shared" si="10"/>
        <v/>
      </c>
      <c r="I79" s="5">
        <v>3</v>
      </c>
      <c r="J79" s="39" t="str">
        <f t="shared" si="11"/>
        <v/>
      </c>
    </row>
    <row r="80" spans="1:10" x14ac:dyDescent="0.2">
      <c r="A80" s="2">
        <v>54</v>
      </c>
      <c r="B80" s="2" t="s">
        <v>72</v>
      </c>
      <c r="C80" s="4">
        <v>0.34</v>
      </c>
      <c r="D80" s="2" t="s">
        <v>69</v>
      </c>
      <c r="E80" s="2">
        <v>29</v>
      </c>
      <c r="F80" s="2">
        <v>10</v>
      </c>
      <c r="G80" s="38"/>
      <c r="H80" s="32" t="str">
        <f t="shared" si="10"/>
        <v/>
      </c>
      <c r="I80" s="5">
        <v>3</v>
      </c>
      <c r="J80" s="39" t="str">
        <f t="shared" si="11"/>
        <v/>
      </c>
    </row>
    <row r="81" spans="1:10" ht="25.5" x14ac:dyDescent="0.2">
      <c r="A81" s="2">
        <v>55</v>
      </c>
      <c r="B81" s="2" t="s">
        <v>73</v>
      </c>
      <c r="C81" s="4">
        <v>2</v>
      </c>
      <c r="D81" s="2" t="s">
        <v>74</v>
      </c>
      <c r="E81" s="2">
        <v>5</v>
      </c>
      <c r="F81" s="2">
        <v>10</v>
      </c>
      <c r="G81" s="38"/>
      <c r="H81" s="32" t="str">
        <f t="shared" si="10"/>
        <v/>
      </c>
      <c r="I81" s="5">
        <v>3</v>
      </c>
      <c r="J81" s="39" t="str">
        <f t="shared" si="11"/>
        <v/>
      </c>
    </row>
    <row r="82" spans="1:10" ht="38.25" x14ac:dyDescent="0.2">
      <c r="A82" s="2">
        <v>56</v>
      </c>
      <c r="B82" s="2" t="s">
        <v>75</v>
      </c>
      <c r="C82" s="4">
        <v>1.17</v>
      </c>
      <c r="D82" s="2" t="s">
        <v>31</v>
      </c>
      <c r="E82" s="2">
        <v>8</v>
      </c>
      <c r="F82" s="2">
        <v>10</v>
      </c>
      <c r="G82" s="38"/>
      <c r="H82" s="32" t="str">
        <f t="shared" si="10"/>
        <v/>
      </c>
      <c r="I82" s="5">
        <v>3</v>
      </c>
      <c r="J82" s="39" t="str">
        <f t="shared" si="11"/>
        <v/>
      </c>
    </row>
    <row r="83" spans="1:10" ht="25.5" x14ac:dyDescent="0.2">
      <c r="A83" s="2">
        <v>57</v>
      </c>
      <c r="B83" s="2" t="s">
        <v>92</v>
      </c>
      <c r="C83" s="4">
        <v>0.34</v>
      </c>
      <c r="D83" s="2" t="s">
        <v>76</v>
      </c>
      <c r="E83" s="2">
        <v>29</v>
      </c>
      <c r="F83" s="2">
        <v>10</v>
      </c>
      <c r="G83" s="38"/>
      <c r="H83" s="32" t="str">
        <f t="shared" si="10"/>
        <v/>
      </c>
      <c r="I83" s="5">
        <v>3</v>
      </c>
      <c r="J83" s="39" t="str">
        <f t="shared" si="11"/>
        <v/>
      </c>
    </row>
    <row r="84" spans="1:10" ht="25.5" x14ac:dyDescent="0.2">
      <c r="A84" s="2">
        <v>58</v>
      </c>
      <c r="B84" s="2" t="s">
        <v>93</v>
      </c>
      <c r="C84" s="4">
        <v>0.34</v>
      </c>
      <c r="D84" s="2" t="s">
        <v>74</v>
      </c>
      <c r="E84" s="2">
        <v>29</v>
      </c>
      <c r="F84" s="2">
        <v>10</v>
      </c>
      <c r="G84" s="38"/>
      <c r="H84" s="32" t="str">
        <f t="shared" si="10"/>
        <v/>
      </c>
      <c r="I84" s="5">
        <v>3</v>
      </c>
      <c r="J84" s="39" t="str">
        <f t="shared" si="11"/>
        <v/>
      </c>
    </row>
    <row r="85" spans="1:10" ht="38.25" x14ac:dyDescent="0.2">
      <c r="A85" s="2">
        <v>59</v>
      </c>
      <c r="B85" s="2" t="s">
        <v>77</v>
      </c>
      <c r="C85" s="4">
        <v>2</v>
      </c>
      <c r="D85" s="2" t="s">
        <v>78</v>
      </c>
      <c r="E85" s="2">
        <v>5</v>
      </c>
      <c r="F85" s="2">
        <v>10</v>
      </c>
      <c r="G85" s="38"/>
      <c r="H85" s="32" t="str">
        <f t="shared" si="10"/>
        <v/>
      </c>
      <c r="I85" s="5">
        <v>3</v>
      </c>
      <c r="J85" s="39" t="str">
        <f t="shared" si="11"/>
        <v/>
      </c>
    </row>
    <row r="86" spans="1:10" x14ac:dyDescent="0.2">
      <c r="A86" s="2">
        <v>60</v>
      </c>
      <c r="B86" s="2" t="s">
        <v>79</v>
      </c>
      <c r="C86" s="4">
        <v>1</v>
      </c>
      <c r="D86" s="2" t="s">
        <v>80</v>
      </c>
      <c r="E86" s="2">
        <v>10</v>
      </c>
      <c r="F86" s="2">
        <v>10</v>
      </c>
      <c r="G86" s="38"/>
      <c r="H86" s="32" t="str">
        <f t="shared" si="10"/>
        <v/>
      </c>
      <c r="I86" s="5">
        <v>3</v>
      </c>
      <c r="J86" s="39" t="str">
        <f t="shared" si="11"/>
        <v/>
      </c>
    </row>
    <row r="87" spans="1:10" x14ac:dyDescent="0.2">
      <c r="A87" s="55" t="s">
        <v>10</v>
      </c>
      <c r="B87" s="55"/>
      <c r="C87" s="55"/>
      <c r="D87" s="55"/>
      <c r="E87" s="55"/>
      <c r="F87" s="55"/>
      <c r="G87" s="55"/>
      <c r="H87" s="55"/>
      <c r="I87" s="55"/>
      <c r="J87" s="34" t="str">
        <f>IF(AND(J64="",J65="",J66="",J67="",J68="",J69="",J70="",J71="",J72="",J73="",J74="",J75="",J76="",J77="",J78="",J79="",J80="",J81="",J82="",J83="",J84="",J85="",J86=""),"",IF(SUM(J64:J86)&gt;30,30,SUM(J64:J86)))</f>
        <v/>
      </c>
    </row>
    <row r="88" spans="1:10" x14ac:dyDescent="0.2">
      <c r="A88" s="59"/>
      <c r="B88" s="59"/>
      <c r="C88" s="59"/>
      <c r="D88" s="59"/>
      <c r="E88" s="59"/>
      <c r="F88" s="59"/>
      <c r="G88" s="59"/>
      <c r="H88" s="59"/>
      <c r="I88" s="59"/>
      <c r="J88" s="59"/>
    </row>
    <row r="89" spans="1:10" x14ac:dyDescent="0.2">
      <c r="A89" s="60" t="s">
        <v>81</v>
      </c>
      <c r="B89" s="60"/>
      <c r="C89" s="60"/>
      <c r="D89" s="60"/>
      <c r="E89" s="60"/>
      <c r="F89" s="60"/>
      <c r="G89" s="60"/>
      <c r="H89" s="60"/>
      <c r="I89" s="60"/>
      <c r="J89" s="34" t="str">
        <f>IF(AND(J11="",J28="",J36="",J46="",J56="",J61="",J87=""),"",SUM(J11,J28,J36,J46,J56,J61,J87))</f>
        <v/>
      </c>
    </row>
    <row r="90" spans="1:10" x14ac:dyDescent="0.2">
      <c r="A90" s="67" t="s">
        <v>82</v>
      </c>
      <c r="B90" s="67"/>
      <c r="C90" s="67"/>
      <c r="D90" s="67"/>
      <c r="E90" s="67"/>
      <c r="F90" s="67"/>
      <c r="G90" s="67"/>
      <c r="H90" s="67"/>
      <c r="I90" s="67"/>
      <c r="J90" s="34" t="str">
        <f>IF(AND('RSC-nivel 1'!J112="",'RSC-nivel 2'!J85="",'RSC-nivel 3'!J89=""),"",SUM('RSC-nivel 1'!J112,'RSC-nivel 2'!J85,'RSC-nivel 3'!J89))</f>
        <v/>
      </c>
    </row>
    <row r="91" spans="1:10" x14ac:dyDescent="0.2">
      <c r="A91" s="6"/>
      <c r="B91" s="6"/>
      <c r="C91" s="6"/>
      <c r="D91" s="6"/>
      <c r="E91" s="6"/>
      <c r="F91" s="6"/>
      <c r="G91" s="6"/>
      <c r="H91" s="6"/>
      <c r="I91" s="6"/>
      <c r="J91" s="6"/>
    </row>
    <row r="92" spans="1:10" x14ac:dyDescent="0.2">
      <c r="A92" s="6"/>
      <c r="B92" s="6"/>
      <c r="C92" s="6"/>
      <c r="D92" s="6"/>
      <c r="E92" s="6"/>
      <c r="F92" s="6"/>
      <c r="G92" s="6"/>
      <c r="H92" s="6"/>
      <c r="I92" s="6"/>
      <c r="J92" s="6"/>
    </row>
    <row r="93" spans="1:10" x14ac:dyDescent="0.2">
      <c r="A93" s="50" t="s">
        <v>83</v>
      </c>
      <c r="B93" s="50"/>
      <c r="C93" s="50"/>
      <c r="D93" s="50"/>
      <c r="E93" s="50"/>
      <c r="F93" s="50"/>
      <c r="G93" s="50"/>
      <c r="H93" s="50"/>
      <c r="I93" s="50"/>
      <c r="J93" s="50"/>
    </row>
    <row r="94" spans="1:10" x14ac:dyDescent="0.2">
      <c r="A94" s="7"/>
      <c r="B94" s="6"/>
      <c r="C94" s="6"/>
      <c r="D94" s="6"/>
      <c r="E94" s="6"/>
      <c r="F94" s="6"/>
      <c r="G94" s="6"/>
      <c r="H94" s="6"/>
      <c r="I94" s="6"/>
      <c r="J94" s="6"/>
    </row>
    <row r="95" spans="1:10" x14ac:dyDescent="0.2">
      <c r="A95" s="50" t="s">
        <v>84</v>
      </c>
      <c r="B95" s="50"/>
      <c r="C95" s="50"/>
      <c r="D95" s="50"/>
      <c r="E95" s="50"/>
      <c r="F95" s="50"/>
      <c r="G95" s="50"/>
      <c r="H95" s="50"/>
      <c r="I95" s="50"/>
      <c r="J95" s="50"/>
    </row>
    <row r="96" spans="1:10" x14ac:dyDescent="0.2">
      <c r="A96" s="50" t="s">
        <v>85</v>
      </c>
      <c r="B96" s="50"/>
      <c r="C96" s="50"/>
      <c r="D96" s="50"/>
      <c r="E96" s="50"/>
      <c r="F96" s="50"/>
      <c r="G96" s="50"/>
      <c r="H96" s="50"/>
      <c r="I96" s="50"/>
      <c r="J96" s="50"/>
    </row>
  </sheetData>
  <sheetProtection password="8E64" sheet="1" objects="1" scenarios="1" selectLockedCells="1"/>
  <mergeCells count="34">
    <mergeCell ref="A95:J95"/>
    <mergeCell ref="A96:J96"/>
    <mergeCell ref="A63:J63"/>
    <mergeCell ref="A87:I87"/>
    <mergeCell ref="A88:J88"/>
    <mergeCell ref="A89:I89"/>
    <mergeCell ref="A90:I90"/>
    <mergeCell ref="A93:J93"/>
    <mergeCell ref="A62:J62"/>
    <mergeCell ref="A30:J30"/>
    <mergeCell ref="A36:I36"/>
    <mergeCell ref="A37:J37"/>
    <mergeCell ref="A38:J38"/>
    <mergeCell ref="A46:I46"/>
    <mergeCell ref="A47:J47"/>
    <mergeCell ref="A48:J48"/>
    <mergeCell ref="A56:I56"/>
    <mergeCell ref="A57:J57"/>
    <mergeCell ref="A58:J58"/>
    <mergeCell ref="A61:I61"/>
    <mergeCell ref="A29:J29"/>
    <mergeCell ref="A1:J1"/>
    <mergeCell ref="A2:J2"/>
    <mergeCell ref="A3:J3"/>
    <mergeCell ref="A4:J4"/>
    <mergeCell ref="A5:J5"/>
    <mergeCell ref="A6:B7"/>
    <mergeCell ref="C6:F6"/>
    <mergeCell ref="G6:J6"/>
    <mergeCell ref="A8:J8"/>
    <mergeCell ref="A11:I11"/>
    <mergeCell ref="A12:J12"/>
    <mergeCell ref="A13:J13"/>
    <mergeCell ref="A28:I28"/>
  </mergeCells>
  <dataValidations count="1">
    <dataValidation type="whole" operator="lessThanOrEqual" allowBlank="1" showErrorMessage="1" error="O valor inserido não é válido!" sqref="G59:G60 G9:G10 G14:G27 G31:G35 G39:G45 G49:G55 G64:G86">
      <formula1>$E9</formula1>
    </dataValidation>
  </dataValidations>
  <pageMargins left="0.511811024" right="0.511811024" top="0.78740157499999996" bottom="0.78740157499999996" header="0.31496062000000002" footer="0.31496062000000002"/>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ySplit="5" topLeftCell="A6" activePane="bottomLeft" state="frozen"/>
      <selection pane="bottomLeft" activeCell="D38" sqref="D38"/>
    </sheetView>
  </sheetViews>
  <sheetFormatPr defaultRowHeight="12.75" x14ac:dyDescent="0.2"/>
  <cols>
    <col min="1" max="1" width="77.5703125" customWidth="1"/>
    <col min="2" max="4" width="18.7109375" customWidth="1"/>
  </cols>
  <sheetData>
    <row r="1" spans="1:10" ht="60" customHeight="1" x14ac:dyDescent="0.2">
      <c r="A1" s="47"/>
      <c r="B1" s="47"/>
      <c r="C1" s="47"/>
      <c r="D1" s="47"/>
    </row>
    <row r="2" spans="1:10" ht="39" customHeight="1" x14ac:dyDescent="0.2">
      <c r="A2" s="48" t="s">
        <v>89</v>
      </c>
      <c r="B2" s="48"/>
      <c r="C2" s="48"/>
      <c r="D2" s="48"/>
      <c r="E2" s="19"/>
      <c r="F2" s="19"/>
      <c r="G2" s="19"/>
      <c r="H2" s="19"/>
      <c r="I2" s="19"/>
      <c r="J2" s="19"/>
    </row>
    <row r="3" spans="1:10" x14ac:dyDescent="0.2">
      <c r="A3" s="50"/>
      <c r="B3" s="50"/>
      <c r="C3" s="50"/>
      <c r="D3" s="50"/>
    </row>
    <row r="4" spans="1:10" ht="21" customHeight="1" x14ac:dyDescent="0.2">
      <c r="A4" s="51" t="s">
        <v>310</v>
      </c>
      <c r="B4" s="51"/>
      <c r="C4" s="51"/>
      <c r="D4" s="51"/>
      <c r="E4" s="20"/>
      <c r="F4" s="20"/>
      <c r="G4" s="20"/>
      <c r="H4" s="20"/>
      <c r="I4" s="20"/>
      <c r="J4" s="20"/>
    </row>
    <row r="5" spans="1:10" ht="30" customHeight="1" x14ac:dyDescent="0.2">
      <c r="A5" s="52" t="s">
        <v>282</v>
      </c>
      <c r="B5" s="52"/>
      <c r="C5" s="52"/>
      <c r="D5" s="52"/>
    </row>
    <row r="6" spans="1:10" ht="30" customHeight="1" x14ac:dyDescent="0.2">
      <c r="A6" s="8" t="s">
        <v>283</v>
      </c>
      <c r="B6" s="21" t="s">
        <v>284</v>
      </c>
      <c r="C6" s="21" t="s">
        <v>4</v>
      </c>
      <c r="D6" s="21" t="s">
        <v>285</v>
      </c>
    </row>
    <row r="7" spans="1:10" ht="45" x14ac:dyDescent="0.2">
      <c r="A7" s="22" t="s">
        <v>286</v>
      </c>
      <c r="B7" s="23">
        <v>10</v>
      </c>
      <c r="C7" s="40" t="str">
        <f>IF('RSC-nivel 1'!J30="","",'RSC-nivel 1'!J30)</f>
        <v/>
      </c>
      <c r="D7" s="23" t="str">
        <f>IF($C7="","",100*($C7/$B7)&amp;" %")</f>
        <v/>
      </c>
    </row>
    <row r="8" spans="1:10" ht="15" x14ac:dyDescent="0.2">
      <c r="A8" s="22" t="s">
        <v>287</v>
      </c>
      <c r="B8" s="23">
        <v>10</v>
      </c>
      <c r="C8" s="40" t="str">
        <f>IF('RSC-nivel 1'!J38="","",'RSC-nivel 1'!J38)</f>
        <v/>
      </c>
      <c r="D8" s="23" t="str">
        <f t="shared" ref="D8:D13" si="0">IF($C8="","",100*($C8/$B8)&amp;" %")</f>
        <v/>
      </c>
    </row>
    <row r="9" spans="1:10" ht="15" x14ac:dyDescent="0.2">
      <c r="A9" s="22" t="s">
        <v>136</v>
      </c>
      <c r="B9" s="23">
        <v>20</v>
      </c>
      <c r="C9" s="40" t="str">
        <f>IF('RSC-nivel 1'!J53="","",'RSC-nivel 1'!J53)</f>
        <v/>
      </c>
      <c r="D9" s="23" t="str">
        <f t="shared" si="0"/>
        <v/>
      </c>
    </row>
    <row r="10" spans="1:10" ht="45" x14ac:dyDescent="0.2">
      <c r="A10" s="22" t="s">
        <v>288</v>
      </c>
      <c r="B10" s="23">
        <v>10</v>
      </c>
      <c r="C10" s="40" t="str">
        <f>IF('RSC-nivel 1'!J74="","",'RSC-nivel 1'!J74)</f>
        <v/>
      </c>
      <c r="D10" s="23" t="str">
        <f t="shared" si="0"/>
        <v/>
      </c>
    </row>
    <row r="11" spans="1:10" ht="30" x14ac:dyDescent="0.2">
      <c r="A11" s="22" t="s">
        <v>289</v>
      </c>
      <c r="B11" s="23">
        <v>10</v>
      </c>
      <c r="C11" s="40" t="str">
        <f>IF('RSC-nivel 1'!J80="","",'RSC-nivel 1'!J80)</f>
        <v/>
      </c>
      <c r="D11" s="23" t="str">
        <f t="shared" si="0"/>
        <v/>
      </c>
    </row>
    <row r="12" spans="1:10" ht="30" x14ac:dyDescent="0.2">
      <c r="A12" s="22" t="s">
        <v>290</v>
      </c>
      <c r="B12" s="23">
        <v>20</v>
      </c>
      <c r="C12" s="40" t="str">
        <f>IF('RSC-nivel 1'!J88="","",'RSC-nivel 1'!J88)</f>
        <v/>
      </c>
      <c r="D12" s="23" t="str">
        <f t="shared" si="0"/>
        <v/>
      </c>
    </row>
    <row r="13" spans="1:10" ht="30" x14ac:dyDescent="0.2">
      <c r="A13" s="22" t="s">
        <v>291</v>
      </c>
      <c r="B13" s="23">
        <v>10</v>
      </c>
      <c r="C13" s="40" t="str">
        <f>IF('RSC-nivel 1'!J106="","",'RSC-nivel 1'!J106)</f>
        <v/>
      </c>
      <c r="D13" s="23" t="str">
        <f t="shared" si="0"/>
        <v/>
      </c>
    </row>
    <row r="14" spans="1:10" ht="30" x14ac:dyDescent="0.2">
      <c r="A14" s="22" t="s">
        <v>292</v>
      </c>
      <c r="B14" s="23">
        <v>10</v>
      </c>
      <c r="C14" s="40" t="str">
        <f>IF('RSC-nivel 1'!J110="","",'RSC-nivel 1'!J110)</f>
        <v/>
      </c>
      <c r="D14" s="23" t="str">
        <f>IF($C14="","",100*($C14/$B14)&amp;" %")</f>
        <v/>
      </c>
    </row>
    <row r="15" spans="1:10" ht="18.75" x14ac:dyDescent="0.2">
      <c r="A15" s="24" t="s">
        <v>10</v>
      </c>
      <c r="B15" s="25">
        <v>100</v>
      </c>
      <c r="C15" s="25" t="str">
        <f>IF(AND(C7="",C8="",C9="",C10="",C11="",C12="",C13="",C14=""),"",SUM(C7:C14))</f>
        <v/>
      </c>
      <c r="D15" s="25" t="str">
        <f>IF(C15="","",100*(C15/B15)&amp;" %")</f>
        <v/>
      </c>
    </row>
    <row r="16" spans="1:10" x14ac:dyDescent="0.2">
      <c r="A16" s="54"/>
      <c r="B16" s="54"/>
      <c r="C16" s="54"/>
      <c r="D16" s="54"/>
    </row>
    <row r="17" spans="1:4" ht="50.1" customHeight="1" x14ac:dyDescent="0.2">
      <c r="A17" s="8" t="s">
        <v>293</v>
      </c>
      <c r="B17" s="21" t="s">
        <v>284</v>
      </c>
      <c r="C17" s="21" t="s">
        <v>4</v>
      </c>
      <c r="D17" s="21" t="s">
        <v>285</v>
      </c>
    </row>
    <row r="18" spans="1:4" ht="30" x14ac:dyDescent="0.2">
      <c r="A18" s="26" t="s">
        <v>294</v>
      </c>
      <c r="B18" s="23">
        <v>20</v>
      </c>
      <c r="C18" s="40" t="str">
        <f>IF('RSC-nivel 2'!J20="","",'RSC-nivel 2'!J20)</f>
        <v/>
      </c>
      <c r="D18" s="23" t="str">
        <f t="shared" ref="D18:D24" si="1">IF($C18="","",100*($C18/$B18)&amp;" %")</f>
        <v/>
      </c>
    </row>
    <row r="19" spans="1:4" ht="30" x14ac:dyDescent="0.2">
      <c r="A19" s="22" t="s">
        <v>295</v>
      </c>
      <c r="B19" s="23">
        <v>10</v>
      </c>
      <c r="C19" s="40" t="str">
        <f>IF('RSC-nivel 2'!J28="","",'RSC-nivel 2'!J28)</f>
        <v/>
      </c>
      <c r="D19" s="23" t="str">
        <f t="shared" si="1"/>
        <v/>
      </c>
    </row>
    <row r="20" spans="1:4" ht="15" x14ac:dyDescent="0.2">
      <c r="A20" s="22" t="s">
        <v>296</v>
      </c>
      <c r="B20" s="23">
        <v>10</v>
      </c>
      <c r="C20" s="40" t="str">
        <f>IF('RSC-nivel 2'!J47="","",'RSC-nivel 2'!J47)</f>
        <v/>
      </c>
      <c r="D20" s="23" t="str">
        <f t="shared" si="1"/>
        <v/>
      </c>
    </row>
    <row r="21" spans="1:4" ht="30" x14ac:dyDescent="0.2">
      <c r="A21" s="22" t="s">
        <v>297</v>
      </c>
      <c r="B21" s="23">
        <v>20</v>
      </c>
      <c r="C21" s="40" t="str">
        <f>IF('RSC-nivel 2'!J61="","",'RSC-nivel 2'!J61)</f>
        <v/>
      </c>
      <c r="D21" s="23" t="str">
        <f t="shared" si="1"/>
        <v/>
      </c>
    </row>
    <row r="22" spans="1:4" ht="30" x14ac:dyDescent="0.2">
      <c r="A22" s="22" t="s">
        <v>298</v>
      </c>
      <c r="B22" s="23">
        <v>10</v>
      </c>
      <c r="C22" s="40" t="str">
        <f>IF('RSC-nivel 2'!J70="","",'RSC-nivel 2'!J70)</f>
        <v/>
      </c>
      <c r="D22" s="23" t="str">
        <f t="shared" si="1"/>
        <v/>
      </c>
    </row>
    <row r="23" spans="1:4" ht="30" x14ac:dyDescent="0.2">
      <c r="A23" s="22" t="s">
        <v>299</v>
      </c>
      <c r="B23" s="23">
        <v>20</v>
      </c>
      <c r="C23" s="40" t="str">
        <f>IF('RSC-nivel 2'!J77="","",'RSC-nivel 2'!J77)</f>
        <v/>
      </c>
      <c r="D23" s="23" t="str">
        <f t="shared" si="1"/>
        <v/>
      </c>
    </row>
    <row r="24" spans="1:4" ht="45" x14ac:dyDescent="0.2">
      <c r="A24" s="22" t="s">
        <v>300</v>
      </c>
      <c r="B24" s="23">
        <v>10</v>
      </c>
      <c r="C24" s="40" t="str">
        <f>IF('RSC-nivel 2'!J82="","",'RSC-nivel 2'!J82)</f>
        <v/>
      </c>
      <c r="D24" s="23" t="str">
        <f t="shared" si="1"/>
        <v/>
      </c>
    </row>
    <row r="25" spans="1:4" ht="18.75" x14ac:dyDescent="0.2">
      <c r="A25" s="28" t="s">
        <v>10</v>
      </c>
      <c r="B25" s="29">
        <v>100</v>
      </c>
      <c r="C25" s="29" t="str">
        <f>IF(AND(C18="",C19="",C20="",C21="",C22="",C23="",C24=""),"",SUM(C18:C24))</f>
        <v/>
      </c>
      <c r="D25" s="30" t="str">
        <f>IF($C25="","",100*($C25/$B25)&amp;" %")</f>
        <v/>
      </c>
    </row>
    <row r="26" spans="1:4" x14ac:dyDescent="0.2">
      <c r="A26" s="54"/>
      <c r="B26" s="54"/>
      <c r="C26" s="54"/>
      <c r="D26" s="54"/>
    </row>
    <row r="27" spans="1:4" ht="51" customHeight="1" x14ac:dyDescent="0.2">
      <c r="A27" s="8" t="s">
        <v>329</v>
      </c>
      <c r="B27" s="21" t="s">
        <v>284</v>
      </c>
      <c r="C27" s="21" t="s">
        <v>4</v>
      </c>
      <c r="D27" s="21" t="s">
        <v>285</v>
      </c>
    </row>
    <row r="28" spans="1:4" ht="15" x14ac:dyDescent="0.2">
      <c r="A28" s="22" t="s">
        <v>302</v>
      </c>
      <c r="B28" s="23">
        <v>10</v>
      </c>
      <c r="C28" s="40" t="str">
        <f>IF('RSC-nivel 3'!J11="","",'RSC-nivel 3'!J11)</f>
        <v/>
      </c>
      <c r="D28" s="23" t="str">
        <f t="shared" ref="D28:D34" si="2">IF($C28="","",100*($C28/$B28)&amp;" %")</f>
        <v/>
      </c>
    </row>
    <row r="29" spans="1:4" ht="45" x14ac:dyDescent="0.2">
      <c r="A29" s="22" t="s">
        <v>303</v>
      </c>
      <c r="B29" s="23">
        <v>20</v>
      </c>
      <c r="C29" s="40" t="str">
        <f>IF('RSC-nivel 3'!J28="","",'RSC-nivel 3'!J28)</f>
        <v/>
      </c>
      <c r="D29" s="23" t="str">
        <f t="shared" si="2"/>
        <v/>
      </c>
    </row>
    <row r="30" spans="1:4" ht="30" x14ac:dyDescent="0.2">
      <c r="A30" s="22" t="s">
        <v>304</v>
      </c>
      <c r="B30" s="23">
        <v>10</v>
      </c>
      <c r="C30" s="40" t="str">
        <f>IF('RSC-nivel 3'!J36="","",'RSC-nivel 3'!J36)</f>
        <v/>
      </c>
      <c r="D30" s="23" t="str">
        <f t="shared" si="2"/>
        <v/>
      </c>
    </row>
    <row r="31" spans="1:4" ht="15" x14ac:dyDescent="0.2">
      <c r="A31" s="22" t="s">
        <v>305</v>
      </c>
      <c r="B31" s="23">
        <v>10</v>
      </c>
      <c r="C31" s="40" t="str">
        <f>IF('RSC-nivel 3'!J46="","",'RSC-nivel 3'!J46)</f>
        <v/>
      </c>
      <c r="D31" s="23" t="str">
        <f t="shared" si="2"/>
        <v/>
      </c>
    </row>
    <row r="32" spans="1:4" ht="15" x14ac:dyDescent="0.2">
      <c r="A32" s="22" t="s">
        <v>306</v>
      </c>
      <c r="B32" s="23">
        <v>10</v>
      </c>
      <c r="C32" s="40" t="str">
        <f>IF('RSC-nivel 3'!J56="","",'RSC-nivel 3'!J56)</f>
        <v/>
      </c>
      <c r="D32" s="23" t="str">
        <f t="shared" si="2"/>
        <v/>
      </c>
    </row>
    <row r="33" spans="1:4" ht="45" x14ac:dyDescent="0.2">
      <c r="A33" s="22" t="s">
        <v>307</v>
      </c>
      <c r="B33" s="23">
        <v>10</v>
      </c>
      <c r="C33" s="40" t="str">
        <f>IF('RSC-nivel 3'!J61="","",'RSC-nivel 3'!J61)</f>
        <v/>
      </c>
      <c r="D33" s="23" t="str">
        <f t="shared" si="2"/>
        <v/>
      </c>
    </row>
    <row r="34" spans="1:4" ht="30" x14ac:dyDescent="0.2">
      <c r="A34" s="22" t="s">
        <v>308</v>
      </c>
      <c r="B34" s="23">
        <v>30</v>
      </c>
      <c r="C34" s="40" t="str">
        <f>IF('RSC-nivel 3'!J87="","",'RSC-nivel 3'!J87)</f>
        <v/>
      </c>
      <c r="D34" s="23" t="str">
        <f t="shared" si="2"/>
        <v/>
      </c>
    </row>
    <row r="35" spans="1:4" ht="18.75" x14ac:dyDescent="0.2">
      <c r="A35" s="28" t="s">
        <v>10</v>
      </c>
      <c r="B35" s="29">
        <v>100</v>
      </c>
      <c r="C35" s="29" t="str">
        <f>IF(AND(C28="",C29="",C30="",C31="",C32="",C33="",C34=""),"",SUM(C28:C34))</f>
        <v/>
      </c>
      <c r="D35" s="30" t="str">
        <f>IF($C35="","",100*($C35/$B35)&amp;" %")</f>
        <v/>
      </c>
    </row>
    <row r="36" spans="1:4" s="27" customFormat="1" ht="18.75" x14ac:dyDescent="0.2">
      <c r="A36" s="68"/>
      <c r="B36" s="68"/>
      <c r="C36" s="68"/>
      <c r="D36" s="68"/>
    </row>
    <row r="37" spans="1:4" ht="18.75" x14ac:dyDescent="0.2">
      <c r="A37" s="28" t="s">
        <v>301</v>
      </c>
      <c r="B37" s="29">
        <v>300</v>
      </c>
      <c r="C37" s="29" t="str">
        <f>IF(AND(C15="",C25="",C35=""),"",SUM(C15,C25,C35))</f>
        <v/>
      </c>
      <c r="D37" s="41" t="str">
        <f>IF($C37="","",ROUND(100*($C37/$B37),1)&amp;" %")</f>
        <v/>
      </c>
    </row>
  </sheetData>
  <sheetProtection password="8E64" sheet="1" objects="1" scenarios="1" selectLockedCells="1"/>
  <mergeCells count="8">
    <mergeCell ref="A5:D5"/>
    <mergeCell ref="A36:D36"/>
    <mergeCell ref="A1:D1"/>
    <mergeCell ref="A2:D2"/>
    <mergeCell ref="A3:D3"/>
    <mergeCell ref="A4:D4"/>
    <mergeCell ref="A16:D16"/>
    <mergeCell ref="A26:D26"/>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RSC-nivel 1</vt:lpstr>
      <vt:lpstr>RSC-nivel 2</vt:lpstr>
      <vt:lpstr>RSC-nivel 3</vt:lpstr>
      <vt:lpstr>Resumo de pontuação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cp:lastModifiedBy>
  <cp:lastPrinted>2014-09-10T22:08:29Z</cp:lastPrinted>
  <dcterms:created xsi:type="dcterms:W3CDTF">2014-08-27T20:24:43Z</dcterms:created>
  <dcterms:modified xsi:type="dcterms:W3CDTF">2014-11-30T19:11:43Z</dcterms:modified>
</cp:coreProperties>
</file>